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C\Desktop\"/>
    </mc:Choice>
  </mc:AlternateContent>
  <bookViews>
    <workbookView xWindow="-105" yWindow="-105" windowWidth="23250" windowHeight="12450" firstSheet="5" activeTab="5"/>
  </bookViews>
  <sheets>
    <sheet name="DANH MỤC TB CẮT GIẢM" sheetId="5" state="hidden" r:id="rId1"/>
    <sheet name="THKP GĐ2" sheetId="6" state="hidden" r:id="rId2"/>
    <sheet name="THKP BỔ SUNG" sheetId="7" state="hidden" r:id="rId3"/>
    <sheet name="GIAI DOAN NAY" sheetId="8" state="hidden" r:id="rId4"/>
    <sheet name="DANH MỤC TB" sheetId="2" state="hidden" r:id="rId5"/>
    <sheet name="DM CHAO GIA" sheetId="11" r:id="rId6"/>
    <sheet name="DU TOAN THIET BI BO SUNG GD2" sheetId="14" state="hidden" r:id="rId7"/>
    <sheet name="DANH MUC TB BỔ SUNG GĐ 2" sheetId="15" state="hidden" r:id="rId8"/>
    <sheet name="THIET BI ĐÃ CẮT THEO HỢP ĐỒNG" sheetId="12" state="hidden" r:id="rId9"/>
    <sheet name="THIET BỊ LAM MƠI" sheetId="13" state="hidden" r:id="rId10"/>
    <sheet name="DANH MUC TB BO SUNG" sheetId="10" state="hidden" r:id="rId11"/>
    <sheet name="Sheet1" sheetId="1" state="hidden" r:id="rId12"/>
  </sheets>
  <externalReferences>
    <externalReference r:id="rId13"/>
    <externalReference r:id="rId14"/>
    <externalReference r:id="rId15"/>
  </externalReferences>
  <definedNames>
    <definedName name="_Fill" localSheetId="0" hidden="1">#REF!</definedName>
    <definedName name="_Fill" localSheetId="2" hidden="1">#REF!</definedName>
    <definedName name="_Fill" localSheetId="1" hidden="1">#REF!</definedName>
    <definedName name="_Fill" hidden="1">#REF!</definedName>
    <definedName name="_xlnm._FilterDatabase" localSheetId="4" hidden="1">'DANH MỤC TB'!$A$36:$F$263</definedName>
    <definedName name="_xlnm._FilterDatabase" localSheetId="0" hidden="1">'DANH MỤC TB CẮT GIẢM'!$A$35:$F$256</definedName>
    <definedName name="_xlnm._FilterDatabase" localSheetId="2" hidden="1">'THKP BỔ SUNG'!#REF!</definedName>
    <definedName name="_xlnm._FilterDatabase" localSheetId="1" hidden="1">'THKP GĐ2'!$A$35:$F$256</definedName>
    <definedName name="_Key1" localSheetId="0" hidden="1">#REF!</definedName>
    <definedName name="_Key1" localSheetId="2" hidden="1">#REF!</definedName>
    <definedName name="_Key1" localSheetId="1" hidden="1">#REF!</definedName>
    <definedName name="_Key1" hidden="1">#REF!</definedName>
    <definedName name="_Key2" localSheetId="0" hidden="1">#REF!</definedName>
    <definedName name="_Key2" localSheetId="2" hidden="1">#REF!</definedName>
    <definedName name="_Key2" localSheetId="1" hidden="1">#REF!</definedName>
    <definedName name="_Key2" hidden="1">#REF!</definedName>
    <definedName name="_Order1" hidden="1">255</definedName>
    <definedName name="_Order2" hidden="1">255</definedName>
    <definedName name="_Sort" localSheetId="0" hidden="1">#REF!</definedName>
    <definedName name="_Sort" localSheetId="2" hidden="1">#REF!</definedName>
    <definedName name="_Sort" localSheetId="1" hidden="1">#REF!</definedName>
    <definedName name="_Sort" hidden="1">#REF!</definedName>
    <definedName name="A" localSheetId="4">'DANH MỤC TB'!$A$1:$H$271</definedName>
    <definedName name="A" localSheetId="0">'DANH MỤC TB CẮT GIẢM'!$A$1:$H$299</definedName>
    <definedName name="A" localSheetId="2">'THKP BỔ SUNG'!$A$1:$G$24</definedName>
    <definedName name="A" localSheetId="1">'THKP GĐ2'!$A$1:$H$492</definedName>
    <definedName name="h" localSheetId="0" hidden="1">{"'Sheet1'!$L$16"}</definedName>
    <definedName name="h" hidden="1">{"'Sheet1'!$L$16"}</definedName>
    <definedName name="h_xoa" localSheetId="0" hidden="1">{"'Sheet1'!$L$16"}</definedName>
    <definedName name="h_xoa" hidden="1">{"'Sheet1'!$L$16"}</definedName>
    <definedName name="h_xoa2" localSheetId="0" hidden="1">{"'Sheet1'!$L$16"}</definedName>
    <definedName name="h_xoa2" hidden="1">{"'Sheet1'!$L$16"}</definedName>
    <definedName name="hccpcvlb">'[1]1-Bia XL'!$J$17</definedName>
    <definedName name="HSCPC">'[2]1-Bia XL'!$J$18</definedName>
    <definedName name="HTML_CodePage" hidden="1">950</definedName>
    <definedName name="HTML_Control" localSheetId="0" hidden="1">{"'Sheet1'!$L$16"}</definedName>
    <definedName name="HTML_Control" hidden="1">{"'Sheet1'!$L$16"}</definedName>
    <definedName name="html_control_xoa2" localSheetId="0" hidden="1">{"'Sheet1'!$L$16"}</definedName>
    <definedName name="html_control_xoa2"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0" hidden="1">{"'Sheet1'!$L$16"}</definedName>
    <definedName name="huy" hidden="1">{"'Sheet1'!$L$16"}</definedName>
    <definedName name="huy_xoa" localSheetId="0" hidden="1">{"'Sheet1'!$L$16"}</definedName>
    <definedName name="huy_xoa" hidden="1">{"'Sheet1'!$L$16"}</definedName>
    <definedName name="huy_xoa2" localSheetId="0" hidden="1">{"'Sheet1'!$L$16"}</definedName>
    <definedName name="huy_xoa2" hidden="1">{"'Sheet1'!$L$16"}</definedName>
    <definedName name="k">'[3]7.Gia TH-Khong in'!$L$10</definedName>
    <definedName name="_xlnm.Print_Area" localSheetId="4">'DANH MỤC TB'!$A$1:$F$266</definedName>
    <definedName name="_xlnm.Print_Area" localSheetId="0">'DANH MỤC TB CẮT GIẢM'!$A$1:$F$299</definedName>
    <definedName name="_xlnm.Print_Area" localSheetId="2">'THKP BỔ SUNG'!$A$1:$F$22</definedName>
    <definedName name="_xlnm.Print_Area" localSheetId="1">'THKP GĐ2'!$A$1:$F$492</definedName>
    <definedName name="_xlnm.Print_Titles" localSheetId="4">'DANH MỤC TB'!$9:$10</definedName>
    <definedName name="_xlnm.Print_Titles" localSheetId="0">'DANH MỤC TB CẮT GIẢM'!$9:$10</definedName>
    <definedName name="_xlnm.Print_Titles" localSheetId="2">'THKP BỔ SUNG'!$9:$9</definedName>
    <definedName name="_xlnm.Print_Titles" localSheetId="1">'THKP GĐ2'!$9:$10</definedName>
    <definedName name="xoa1" localSheetId="0" hidden="1">{"'Sheet1'!$L$16"}</definedName>
    <definedName name="xoa1" hidden="1">{"'Sheet1'!$L$16"}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01" i="14" l="1"/>
  <c r="G201" i="14" s="1"/>
  <c r="H201" i="14" s="1"/>
  <c r="F199" i="14"/>
  <c r="G199" i="14" s="1"/>
  <c r="H199" i="14" s="1"/>
  <c r="F198" i="14"/>
  <c r="G198" i="14" s="1"/>
  <c r="H198" i="14" s="1"/>
  <c r="F195" i="14"/>
  <c r="G195" i="14" s="1"/>
  <c r="H195" i="14" s="1"/>
  <c r="F192" i="14"/>
  <c r="G192" i="14" s="1"/>
  <c r="H192" i="14" s="1"/>
  <c r="F189" i="14"/>
  <c r="G189" i="14" s="1"/>
  <c r="H189" i="14" s="1"/>
  <c r="F186" i="14"/>
  <c r="G186" i="14" s="1"/>
  <c r="H186" i="14" s="1"/>
  <c r="F180" i="14"/>
  <c r="G180" i="14" s="1"/>
  <c r="H180" i="14" s="1"/>
  <c r="F176" i="14"/>
  <c r="G176" i="14" s="1"/>
  <c r="H176" i="14" s="1"/>
  <c r="F171" i="14"/>
  <c r="G171" i="14" s="1"/>
  <c r="H171" i="14" s="1"/>
  <c r="F166" i="14"/>
  <c r="G166" i="14" s="1"/>
  <c r="H166" i="14" s="1"/>
  <c r="F162" i="14"/>
  <c r="G162" i="14" s="1"/>
  <c r="H162" i="14" s="1"/>
  <c r="F152" i="14"/>
  <c r="G152" i="14" s="1"/>
  <c r="H152" i="14" s="1"/>
  <c r="F147" i="14"/>
  <c r="G147" i="14" s="1"/>
  <c r="H147" i="14" s="1"/>
  <c r="F142" i="14"/>
  <c r="G142" i="14" s="1"/>
  <c r="H142" i="14" s="1"/>
  <c r="F138" i="14"/>
  <c r="G138" i="14" s="1"/>
  <c r="H138" i="14" s="1"/>
  <c r="F133" i="14"/>
  <c r="G133" i="14" s="1"/>
  <c r="H133" i="14" s="1"/>
  <c r="F129" i="14"/>
  <c r="G129" i="14" s="1"/>
  <c r="H129" i="14" s="1"/>
  <c r="F125" i="14"/>
  <c r="G125" i="14" s="1"/>
  <c r="H125" i="14" s="1"/>
  <c r="F121" i="14"/>
  <c r="F119" i="14"/>
  <c r="G119" i="14" s="1"/>
  <c r="H119" i="14" s="1"/>
  <c r="F118" i="14"/>
  <c r="F117" i="14"/>
  <c r="G117" i="14" s="1"/>
  <c r="H117" i="14" s="1"/>
  <c r="F115" i="14"/>
  <c r="G115" i="14" s="1"/>
  <c r="H115" i="14" s="1"/>
  <c r="F114" i="14"/>
  <c r="G114" i="14" s="1"/>
  <c r="H114" i="14" s="1"/>
  <c r="F112" i="14"/>
  <c r="G112" i="14" s="1"/>
  <c r="H112" i="14" s="1"/>
  <c r="F111" i="14"/>
  <c r="G111" i="14" s="1"/>
  <c r="H111" i="14" s="1"/>
  <c r="F110" i="14"/>
  <c r="G110" i="14" s="1"/>
  <c r="H110" i="14" s="1"/>
  <c r="F109" i="14"/>
  <c r="G109" i="14" s="1"/>
  <c r="H109" i="14" s="1"/>
  <c r="F107" i="14"/>
  <c r="G107" i="14" s="1"/>
  <c r="H107" i="14" s="1"/>
  <c r="F106" i="14"/>
  <c r="G106" i="14" s="1"/>
  <c r="H106" i="14" s="1"/>
  <c r="F105" i="14"/>
  <c r="G105" i="14" s="1"/>
  <c r="H105" i="14" s="1"/>
  <c r="F104" i="14"/>
  <c r="G104" i="14" s="1"/>
  <c r="H104" i="14" s="1"/>
  <c r="F103" i="14"/>
  <c r="G103" i="14" s="1"/>
  <c r="H103" i="14" s="1"/>
  <c r="F102" i="14"/>
  <c r="G102" i="14" s="1"/>
  <c r="H102" i="14" s="1"/>
  <c r="F101" i="14"/>
  <c r="G101" i="14" s="1"/>
  <c r="H101" i="14" s="1"/>
  <c r="F100" i="14"/>
  <c r="G100" i="14" s="1"/>
  <c r="H100" i="14" s="1"/>
  <c r="F99" i="14"/>
  <c r="G99" i="14" s="1"/>
  <c r="H99" i="14" s="1"/>
  <c r="F98" i="14"/>
  <c r="G98" i="14" s="1"/>
  <c r="H98" i="14" s="1"/>
  <c r="F97" i="14"/>
  <c r="G97" i="14" s="1"/>
  <c r="H97" i="14" s="1"/>
  <c r="F96" i="14"/>
  <c r="G96" i="14" s="1"/>
  <c r="H96" i="14" s="1"/>
  <c r="F94" i="14"/>
  <c r="G94" i="14" s="1"/>
  <c r="H94" i="14" s="1"/>
  <c r="F93" i="14"/>
  <c r="G93" i="14" s="1"/>
  <c r="H93" i="14" s="1"/>
  <c r="F92" i="14"/>
  <c r="G92" i="14" s="1"/>
  <c r="H92" i="14" s="1"/>
  <c r="F91" i="14"/>
  <c r="G91" i="14" s="1"/>
  <c r="H91" i="14" s="1"/>
  <c r="F90" i="14"/>
  <c r="G90" i="14" s="1"/>
  <c r="H90" i="14" s="1"/>
  <c r="F89" i="14"/>
  <c r="G89" i="14" s="1"/>
  <c r="H89" i="14" s="1"/>
  <c r="F88" i="14"/>
  <c r="G88" i="14" s="1"/>
  <c r="H88" i="14" s="1"/>
  <c r="F87" i="14"/>
  <c r="G87" i="14" s="1"/>
  <c r="H87" i="14" s="1"/>
  <c r="F86" i="14"/>
  <c r="G86" i="14" s="1"/>
  <c r="H86" i="14" s="1"/>
  <c r="F85" i="14"/>
  <c r="G85" i="14" s="1"/>
  <c r="H85" i="14" s="1"/>
  <c r="F83" i="14"/>
  <c r="F82" i="14"/>
  <c r="G82" i="14" s="1"/>
  <c r="H82" i="14" s="1"/>
  <c r="F81" i="14"/>
  <c r="G81" i="14" s="1"/>
  <c r="H81" i="14" s="1"/>
  <c r="G80" i="14"/>
  <c r="H80" i="14" s="1"/>
  <c r="F77" i="14"/>
  <c r="G77" i="14" s="1"/>
  <c r="H77" i="14" s="1"/>
  <c r="F76" i="14"/>
  <c r="G76" i="14" s="1"/>
  <c r="H76" i="14" s="1"/>
  <c r="F75" i="14"/>
  <c r="G75" i="14" s="1"/>
  <c r="H75" i="14" s="1"/>
  <c r="F74" i="14"/>
  <c r="G74" i="14" s="1"/>
  <c r="F72" i="14"/>
  <c r="G72" i="14" s="1"/>
  <c r="H72" i="14" s="1"/>
  <c r="F71" i="14"/>
  <c r="F70" i="14"/>
  <c r="G70" i="14" s="1"/>
  <c r="F68" i="14"/>
  <c r="G68" i="14" s="1"/>
  <c r="H68" i="14" s="1"/>
  <c r="F67" i="14"/>
  <c r="G67" i="14" s="1"/>
  <c r="H67" i="14" s="1"/>
  <c r="F66" i="14"/>
  <c r="G66" i="14" s="1"/>
  <c r="H66" i="14" s="1"/>
  <c r="F65" i="14"/>
  <c r="G65" i="14" s="1"/>
  <c r="H65" i="14" s="1"/>
  <c r="F64" i="14"/>
  <c r="G64" i="14" s="1"/>
  <c r="H64" i="14" s="1"/>
  <c r="F63" i="14"/>
  <c r="G63" i="14" s="1"/>
  <c r="H63" i="14" s="1"/>
  <c r="F62" i="14"/>
  <c r="G62" i="14" s="1"/>
  <c r="H62" i="14" s="1"/>
  <c r="F61" i="14"/>
  <c r="G61" i="14" s="1"/>
  <c r="F58" i="14"/>
  <c r="G58" i="14" s="1"/>
  <c r="H58" i="14" s="1"/>
  <c r="F57" i="14"/>
  <c r="G57" i="14" s="1"/>
  <c r="H57" i="14" s="1"/>
  <c r="F56" i="14"/>
  <c r="G56" i="14" s="1"/>
  <c r="H56" i="14" s="1"/>
  <c r="F55" i="14"/>
  <c r="F54" i="14"/>
  <c r="G54" i="14" s="1"/>
  <c r="H54" i="14" s="1"/>
  <c r="F52" i="14"/>
  <c r="G52" i="14" s="1"/>
  <c r="H52" i="14" s="1"/>
  <c r="F51" i="14"/>
  <c r="G51" i="14" s="1"/>
  <c r="H51" i="14" s="1"/>
  <c r="F49" i="14"/>
  <c r="G49" i="14" s="1"/>
  <c r="H49" i="14" s="1"/>
  <c r="F48" i="14"/>
  <c r="G48" i="14" s="1"/>
  <c r="H48" i="14" s="1"/>
  <c r="F47" i="14"/>
  <c r="G47" i="14" s="1"/>
  <c r="H47" i="14" s="1"/>
  <c r="F46" i="14"/>
  <c r="G46" i="14" s="1"/>
  <c r="H46" i="14" s="1"/>
  <c r="F45" i="14"/>
  <c r="G45" i="14" s="1"/>
  <c r="H45" i="14" s="1"/>
  <c r="F44" i="14"/>
  <c r="G44" i="14" s="1"/>
  <c r="H44" i="14" s="1"/>
  <c r="F43" i="14"/>
  <c r="G43" i="14" s="1"/>
  <c r="H43" i="14" s="1"/>
  <c r="F42" i="14"/>
  <c r="G42" i="14" s="1"/>
  <c r="H42" i="14" s="1"/>
  <c r="F41" i="14"/>
  <c r="G41" i="14" s="1"/>
  <c r="H41" i="14" s="1"/>
  <c r="F40" i="14"/>
  <c r="F37" i="14"/>
  <c r="G37" i="14" s="1"/>
  <c r="H37" i="14" s="1"/>
  <c r="F36" i="14"/>
  <c r="G36" i="14" s="1"/>
  <c r="H36" i="14" s="1"/>
  <c r="F35" i="14"/>
  <c r="G35" i="14" s="1"/>
  <c r="H35" i="14" s="1"/>
  <c r="F34" i="14"/>
  <c r="F32" i="14"/>
  <c r="G32" i="14" s="1"/>
  <c r="H32" i="14" s="1"/>
  <c r="F31" i="14"/>
  <c r="G31" i="14" s="1"/>
  <c r="H31" i="14" s="1"/>
  <c r="F30" i="14"/>
  <c r="G30" i="14" s="1"/>
  <c r="H30" i="14" s="1"/>
  <c r="F29" i="14"/>
  <c r="G29" i="14" s="1"/>
  <c r="H29" i="14" s="1"/>
  <c r="F28" i="14"/>
  <c r="G28" i="14" s="1"/>
  <c r="H28" i="14" s="1"/>
  <c r="F27" i="14"/>
  <c r="G27" i="14" s="1"/>
  <c r="H27" i="14" s="1"/>
  <c r="F26" i="14"/>
  <c r="G26" i="14" s="1"/>
  <c r="H26" i="14" s="1"/>
  <c r="F25" i="14"/>
  <c r="G25" i="14" s="1"/>
  <c r="H25" i="14" s="1"/>
  <c r="F24" i="14"/>
  <c r="G24" i="14" s="1"/>
  <c r="H24" i="14" s="1"/>
  <c r="F23" i="14"/>
  <c r="G23" i="14" s="1"/>
  <c r="H23" i="14" s="1"/>
  <c r="F22" i="14"/>
  <c r="G22" i="14" s="1"/>
  <c r="H22" i="14" s="1"/>
  <c r="F21" i="14"/>
  <c r="G21" i="14" s="1"/>
  <c r="H21" i="14" s="1"/>
  <c r="F20" i="14"/>
  <c r="G20" i="14" s="1"/>
  <c r="H20" i="14" s="1"/>
  <c r="F19" i="14"/>
  <c r="G19" i="14" s="1"/>
  <c r="H19" i="14" s="1"/>
  <c r="F18" i="14"/>
  <c r="G18" i="14" s="1"/>
  <c r="H18" i="14" s="1"/>
  <c r="F17" i="14"/>
  <c r="G17" i="14" s="1"/>
  <c r="H17" i="14" s="1"/>
  <c r="F16" i="14"/>
  <c r="G16" i="14" s="1"/>
  <c r="H16" i="14" s="1"/>
  <c r="F15" i="14"/>
  <c r="G15" i="14" s="1"/>
  <c r="H15" i="14" s="1"/>
  <c r="F14" i="14"/>
  <c r="G14" i="14" s="1"/>
  <c r="H14" i="14" s="1"/>
  <c r="F13" i="14"/>
  <c r="G13" i="14" s="1"/>
  <c r="H13" i="14" s="1"/>
  <c r="F12" i="14"/>
  <c r="G12" i="14" s="1"/>
  <c r="H12" i="14" s="1"/>
  <c r="F11" i="14"/>
  <c r="G11" i="14" s="1"/>
  <c r="H11" i="14" s="1"/>
  <c r="F10" i="14"/>
  <c r="G10" i="14" s="1"/>
  <c r="H10" i="14" s="1"/>
  <c r="F9" i="14"/>
  <c r="G9" i="14" s="1"/>
  <c r="H9" i="14" s="1"/>
  <c r="F8" i="14"/>
  <c r="G8" i="14" s="1"/>
  <c r="H8" i="14" s="1"/>
  <c r="F7" i="14"/>
  <c r="G7" i="14" s="1"/>
  <c r="H7" i="14" s="1"/>
  <c r="F6" i="14"/>
  <c r="G6" i="14" s="1"/>
  <c r="F167" i="13"/>
  <c r="G167" i="13" s="1"/>
  <c r="H167" i="13" s="1"/>
  <c r="F165" i="13"/>
  <c r="G165" i="13" s="1"/>
  <c r="H165" i="13" s="1"/>
  <c r="F164" i="13"/>
  <c r="G164" i="13" s="1"/>
  <c r="H164" i="13" s="1"/>
  <c r="F161" i="13"/>
  <c r="G161" i="13" s="1"/>
  <c r="H161" i="13" s="1"/>
  <c r="F158" i="13"/>
  <c r="G158" i="13" s="1"/>
  <c r="H158" i="13" s="1"/>
  <c r="F155" i="13"/>
  <c r="G155" i="13" s="1"/>
  <c r="H155" i="13" s="1"/>
  <c r="F152" i="13"/>
  <c r="G152" i="13" s="1"/>
  <c r="H152" i="13" s="1"/>
  <c r="F146" i="13"/>
  <c r="G146" i="13" s="1"/>
  <c r="H146" i="13" s="1"/>
  <c r="F142" i="13"/>
  <c r="G142" i="13" s="1"/>
  <c r="H142" i="13" s="1"/>
  <c r="F137" i="13"/>
  <c r="G137" i="13" s="1"/>
  <c r="H137" i="13" s="1"/>
  <c r="F132" i="13"/>
  <c r="G132" i="13" s="1"/>
  <c r="H132" i="13" s="1"/>
  <c r="F128" i="13"/>
  <c r="G128" i="13" s="1"/>
  <c r="H128" i="13" s="1"/>
  <c r="F118" i="13"/>
  <c r="G118" i="13" s="1"/>
  <c r="H118" i="13" s="1"/>
  <c r="F113" i="13"/>
  <c r="G113" i="13" s="1"/>
  <c r="H113" i="13" s="1"/>
  <c r="F108" i="13"/>
  <c r="G108" i="13" s="1"/>
  <c r="H108" i="13" s="1"/>
  <c r="F104" i="13"/>
  <c r="G104" i="13" s="1"/>
  <c r="H104" i="13" s="1"/>
  <c r="F99" i="13"/>
  <c r="G99" i="13" s="1"/>
  <c r="H99" i="13" s="1"/>
  <c r="F95" i="13"/>
  <c r="G95" i="13" s="1"/>
  <c r="H95" i="13" s="1"/>
  <c r="F91" i="13"/>
  <c r="G91" i="13" s="1"/>
  <c r="H91" i="13" s="1"/>
  <c r="F87" i="13"/>
  <c r="G87" i="13" s="1"/>
  <c r="F85" i="13"/>
  <c r="G85" i="13" s="1"/>
  <c r="H85" i="13" s="1"/>
  <c r="F84" i="13"/>
  <c r="G84" i="13" s="1"/>
  <c r="H84" i="13" s="1"/>
  <c r="F83" i="13"/>
  <c r="G83" i="13" s="1"/>
  <c r="H83" i="13" s="1"/>
  <c r="F81" i="13"/>
  <c r="G81" i="13" s="1"/>
  <c r="H81" i="13" s="1"/>
  <c r="F80" i="13"/>
  <c r="G80" i="13" s="1"/>
  <c r="H80" i="13" s="1"/>
  <c r="F78" i="13"/>
  <c r="G78" i="13" s="1"/>
  <c r="H78" i="13" s="1"/>
  <c r="F77" i="13"/>
  <c r="G77" i="13" s="1"/>
  <c r="H77" i="13" s="1"/>
  <c r="F76" i="13"/>
  <c r="G76" i="13" s="1"/>
  <c r="H76" i="13" s="1"/>
  <c r="F75" i="13"/>
  <c r="G75" i="13" s="1"/>
  <c r="H75" i="13" s="1"/>
  <c r="F73" i="13"/>
  <c r="G73" i="13" s="1"/>
  <c r="H73" i="13" s="1"/>
  <c r="F72" i="13"/>
  <c r="G72" i="13" s="1"/>
  <c r="H72" i="13" s="1"/>
  <c r="F71" i="13"/>
  <c r="G71" i="13" s="1"/>
  <c r="H71" i="13" s="1"/>
  <c r="F70" i="13"/>
  <c r="G70" i="13" s="1"/>
  <c r="H70" i="13" s="1"/>
  <c r="F69" i="13"/>
  <c r="G69" i="13" s="1"/>
  <c r="H69" i="13" s="1"/>
  <c r="F68" i="13"/>
  <c r="G68" i="13" s="1"/>
  <c r="H68" i="13" s="1"/>
  <c r="F67" i="13"/>
  <c r="G67" i="13" s="1"/>
  <c r="H67" i="13" s="1"/>
  <c r="F66" i="13"/>
  <c r="G66" i="13" s="1"/>
  <c r="H66" i="13" s="1"/>
  <c r="F65" i="13"/>
  <c r="G65" i="13" s="1"/>
  <c r="H65" i="13" s="1"/>
  <c r="F64" i="13"/>
  <c r="G64" i="13" s="1"/>
  <c r="H64" i="13" s="1"/>
  <c r="F63" i="13"/>
  <c r="G63" i="13" s="1"/>
  <c r="H63" i="13" s="1"/>
  <c r="J62" i="13"/>
  <c r="F62" i="13"/>
  <c r="G62" i="13" s="1"/>
  <c r="H62" i="13" s="1"/>
  <c r="F60" i="13"/>
  <c r="G60" i="13" s="1"/>
  <c r="H60" i="13" s="1"/>
  <c r="F59" i="13"/>
  <c r="G59" i="13" s="1"/>
  <c r="H59" i="13" s="1"/>
  <c r="F58" i="13"/>
  <c r="G58" i="13" s="1"/>
  <c r="H58" i="13" s="1"/>
  <c r="F57" i="13"/>
  <c r="G57" i="13" s="1"/>
  <c r="H57" i="13" s="1"/>
  <c r="F56" i="13"/>
  <c r="G56" i="13" s="1"/>
  <c r="H56" i="13" s="1"/>
  <c r="F55" i="13"/>
  <c r="G55" i="13" s="1"/>
  <c r="H55" i="13" s="1"/>
  <c r="F54" i="13"/>
  <c r="G54" i="13" s="1"/>
  <c r="H54" i="13" s="1"/>
  <c r="F53" i="13"/>
  <c r="G53" i="13" s="1"/>
  <c r="H53" i="13" s="1"/>
  <c r="F52" i="13"/>
  <c r="G52" i="13" s="1"/>
  <c r="H52" i="13" s="1"/>
  <c r="F51" i="13"/>
  <c r="G51" i="13" s="1"/>
  <c r="H51" i="13" s="1"/>
  <c r="F49" i="13"/>
  <c r="G49" i="13" s="1"/>
  <c r="H49" i="13" s="1"/>
  <c r="F48" i="13"/>
  <c r="G48" i="13" s="1"/>
  <c r="H48" i="13" s="1"/>
  <c r="F47" i="13"/>
  <c r="G46" i="13"/>
  <c r="H46" i="13" s="1"/>
  <c r="F43" i="13"/>
  <c r="G43" i="13" s="1"/>
  <c r="H43" i="13" s="1"/>
  <c r="F42" i="13"/>
  <c r="G42" i="13" s="1"/>
  <c r="H42" i="13" s="1"/>
  <c r="F41" i="13"/>
  <c r="G41" i="13" s="1"/>
  <c r="H41" i="13" s="1"/>
  <c r="F40" i="13"/>
  <c r="G40" i="13" s="1"/>
  <c r="F38" i="13"/>
  <c r="G38" i="13" s="1"/>
  <c r="H38" i="13" s="1"/>
  <c r="F37" i="13"/>
  <c r="G37" i="13" s="1"/>
  <c r="H37" i="13" s="1"/>
  <c r="F36" i="13"/>
  <c r="G36" i="13" s="1"/>
  <c r="H36" i="13" s="1"/>
  <c r="F34" i="13"/>
  <c r="G34" i="13" s="1"/>
  <c r="H34" i="13" s="1"/>
  <c r="F33" i="13"/>
  <c r="G33" i="13" s="1"/>
  <c r="H33" i="13" s="1"/>
  <c r="F32" i="13"/>
  <c r="G32" i="13" s="1"/>
  <c r="H32" i="13" s="1"/>
  <c r="F31" i="13"/>
  <c r="G31" i="13" s="1"/>
  <c r="H31" i="13" s="1"/>
  <c r="F30" i="13"/>
  <c r="G30" i="13" s="1"/>
  <c r="H30" i="13" s="1"/>
  <c r="F29" i="13"/>
  <c r="G29" i="13" s="1"/>
  <c r="H29" i="13" s="1"/>
  <c r="F28" i="13"/>
  <c r="G28" i="13" s="1"/>
  <c r="H28" i="13" s="1"/>
  <c r="F27" i="13"/>
  <c r="G27" i="13" s="1"/>
  <c r="F24" i="13"/>
  <c r="G24" i="13" s="1"/>
  <c r="H24" i="13" s="1"/>
  <c r="F23" i="13"/>
  <c r="G23" i="13" s="1"/>
  <c r="H23" i="13" s="1"/>
  <c r="F22" i="13"/>
  <c r="G22" i="13" s="1"/>
  <c r="H22" i="13" s="1"/>
  <c r="F21" i="13"/>
  <c r="G21" i="13" s="1"/>
  <c r="H21" i="13" s="1"/>
  <c r="F20" i="13"/>
  <c r="G20" i="13" s="1"/>
  <c r="H20" i="13" s="1"/>
  <c r="F18" i="13"/>
  <c r="G18" i="13" s="1"/>
  <c r="H18" i="13" s="1"/>
  <c r="F17" i="13"/>
  <c r="G17" i="13" s="1"/>
  <c r="H17" i="13" s="1"/>
  <c r="F15" i="13"/>
  <c r="G15" i="13" s="1"/>
  <c r="H15" i="13" s="1"/>
  <c r="F14" i="13"/>
  <c r="G14" i="13" s="1"/>
  <c r="H14" i="13" s="1"/>
  <c r="F13" i="13"/>
  <c r="G13" i="13" s="1"/>
  <c r="H13" i="13" s="1"/>
  <c r="F12" i="13"/>
  <c r="G12" i="13" s="1"/>
  <c r="H12" i="13" s="1"/>
  <c r="F11" i="13"/>
  <c r="G11" i="13" s="1"/>
  <c r="H11" i="13" s="1"/>
  <c r="F10" i="13"/>
  <c r="G10" i="13" s="1"/>
  <c r="H10" i="13" s="1"/>
  <c r="F9" i="13"/>
  <c r="G9" i="13" s="1"/>
  <c r="H9" i="13" s="1"/>
  <c r="F8" i="13"/>
  <c r="G8" i="13" s="1"/>
  <c r="H8" i="13" s="1"/>
  <c r="F7" i="13"/>
  <c r="G7" i="13" s="1"/>
  <c r="H7" i="13" s="1"/>
  <c r="F6" i="13"/>
  <c r="G6" i="13" s="1"/>
  <c r="G5" i="12"/>
  <c r="H5" i="12" s="1"/>
  <c r="F5" i="12"/>
  <c r="F37" i="12"/>
  <c r="G37" i="12" s="1"/>
  <c r="H37" i="12" s="1"/>
  <c r="F36" i="12"/>
  <c r="G36" i="12" s="1"/>
  <c r="H36" i="12" s="1"/>
  <c r="F35" i="12"/>
  <c r="G35" i="12" s="1"/>
  <c r="H35" i="12" s="1"/>
  <c r="F34" i="12"/>
  <c r="G34" i="12" s="1"/>
  <c r="F32" i="12"/>
  <c r="G32" i="12" s="1"/>
  <c r="H32" i="12" s="1"/>
  <c r="F31" i="12"/>
  <c r="G31" i="12" s="1"/>
  <c r="H31" i="12" s="1"/>
  <c r="F30" i="12"/>
  <c r="G30" i="12" s="1"/>
  <c r="H30" i="12" s="1"/>
  <c r="F29" i="12"/>
  <c r="G29" i="12" s="1"/>
  <c r="H29" i="12" s="1"/>
  <c r="F28" i="12"/>
  <c r="G28" i="12" s="1"/>
  <c r="H28" i="12" s="1"/>
  <c r="F27" i="12"/>
  <c r="G27" i="12" s="1"/>
  <c r="H27" i="12" s="1"/>
  <c r="F26" i="12"/>
  <c r="G26" i="12" s="1"/>
  <c r="H26" i="12" s="1"/>
  <c r="F25" i="12"/>
  <c r="G25" i="12" s="1"/>
  <c r="H25" i="12" s="1"/>
  <c r="F24" i="12"/>
  <c r="G24" i="12" s="1"/>
  <c r="H24" i="12" s="1"/>
  <c r="F23" i="12"/>
  <c r="G23" i="12" s="1"/>
  <c r="H23" i="12" s="1"/>
  <c r="F22" i="12"/>
  <c r="G22" i="12" s="1"/>
  <c r="H22" i="12" s="1"/>
  <c r="F21" i="12"/>
  <c r="G21" i="12" s="1"/>
  <c r="H21" i="12" s="1"/>
  <c r="F20" i="12"/>
  <c r="G20" i="12" s="1"/>
  <c r="H20" i="12" s="1"/>
  <c r="F19" i="12"/>
  <c r="G19" i="12" s="1"/>
  <c r="H19" i="12" s="1"/>
  <c r="F18" i="12"/>
  <c r="G18" i="12" s="1"/>
  <c r="H18" i="12" s="1"/>
  <c r="F17" i="12"/>
  <c r="G17" i="12" s="1"/>
  <c r="H17" i="12" s="1"/>
  <c r="F16" i="12"/>
  <c r="G16" i="12" s="1"/>
  <c r="H16" i="12" s="1"/>
  <c r="F15" i="12"/>
  <c r="G15" i="12" s="1"/>
  <c r="H15" i="12" s="1"/>
  <c r="F14" i="12"/>
  <c r="G14" i="12" s="1"/>
  <c r="H14" i="12" s="1"/>
  <c r="F13" i="12"/>
  <c r="G13" i="12" s="1"/>
  <c r="H13" i="12" s="1"/>
  <c r="F12" i="12"/>
  <c r="G12" i="12" s="1"/>
  <c r="H12" i="12" s="1"/>
  <c r="F11" i="12"/>
  <c r="G11" i="12" s="1"/>
  <c r="H11" i="12" s="1"/>
  <c r="F10" i="12"/>
  <c r="G10" i="12" s="1"/>
  <c r="H10" i="12" s="1"/>
  <c r="F9" i="12"/>
  <c r="G9" i="12" s="1"/>
  <c r="H9" i="12" s="1"/>
  <c r="F8" i="12"/>
  <c r="G8" i="12" s="1"/>
  <c r="H8" i="12" s="1"/>
  <c r="F7" i="12"/>
  <c r="G7" i="12" s="1"/>
  <c r="H7" i="12" s="1"/>
  <c r="F6" i="12"/>
  <c r="G6" i="12" s="1"/>
  <c r="H6" i="12" s="1"/>
  <c r="F116" i="14" l="1"/>
  <c r="F73" i="14"/>
  <c r="F39" i="14"/>
  <c r="G118" i="14"/>
  <c r="H118" i="14" s="1"/>
  <c r="F79" i="14"/>
  <c r="F53" i="14"/>
  <c r="G53" i="14" s="1"/>
  <c r="H53" i="14" s="1"/>
  <c r="F33" i="14"/>
  <c r="F69" i="14"/>
  <c r="F120" i="14"/>
  <c r="H74" i="14"/>
  <c r="G73" i="14"/>
  <c r="H61" i="14"/>
  <c r="H60" i="14" s="1"/>
  <c r="G60" i="14"/>
  <c r="G121" i="14"/>
  <c r="G40" i="14"/>
  <c r="F60" i="14"/>
  <c r="G55" i="14"/>
  <c r="H55" i="14" s="1"/>
  <c r="G71" i="14"/>
  <c r="H71" i="14" s="1"/>
  <c r="G83" i="14"/>
  <c r="H83" i="14" s="1"/>
  <c r="H70" i="14"/>
  <c r="H69" i="14" s="1"/>
  <c r="G5" i="14"/>
  <c r="H6" i="14"/>
  <c r="F5" i="14"/>
  <c r="F4" i="14" s="1"/>
  <c r="G34" i="14"/>
  <c r="F19" i="13"/>
  <c r="G19" i="13" s="1"/>
  <c r="H19" i="13" s="1"/>
  <c r="F45" i="13"/>
  <c r="F82" i="13"/>
  <c r="F26" i="13"/>
  <c r="F39" i="13"/>
  <c r="F86" i="13"/>
  <c r="F35" i="13"/>
  <c r="H35" i="13"/>
  <c r="G39" i="13"/>
  <c r="H40" i="13"/>
  <c r="G86" i="13"/>
  <c r="G26" i="13"/>
  <c r="G5" i="13"/>
  <c r="H6" i="13"/>
  <c r="H5" i="13" s="1"/>
  <c r="G35" i="13"/>
  <c r="F5" i="13"/>
  <c r="H27" i="13"/>
  <c r="H26" i="13" s="1"/>
  <c r="G47" i="13"/>
  <c r="H47" i="13" s="1"/>
  <c r="H45" i="13" s="1"/>
  <c r="H87" i="13"/>
  <c r="G33" i="12"/>
  <c r="G38" i="12" s="1"/>
  <c r="H34" i="12"/>
  <c r="H33" i="12" s="1"/>
  <c r="F33" i="12"/>
  <c r="F38" i="12" s="1"/>
  <c r="H38" i="12" s="1"/>
  <c r="H39" i="12" s="1"/>
  <c r="H86" i="13" l="1"/>
  <c r="G79" i="14"/>
  <c r="H79" i="14" s="1"/>
  <c r="G116" i="14"/>
  <c r="H116" i="14" s="1"/>
  <c r="H73" i="14"/>
  <c r="F59" i="14"/>
  <c r="F38" i="14" s="1"/>
  <c r="G69" i="14"/>
  <c r="G59" i="14" s="1"/>
  <c r="G120" i="14"/>
  <c r="H120" i="14" s="1"/>
  <c r="H121" i="14"/>
  <c r="G39" i="14"/>
  <c r="H40" i="14"/>
  <c r="H5" i="14"/>
  <c r="G33" i="14"/>
  <c r="G4" i="14" s="1"/>
  <c r="H4" i="14" s="1"/>
  <c r="H34" i="14"/>
  <c r="H33" i="14" s="1"/>
  <c r="G25" i="13"/>
  <c r="G168" i="13" s="1"/>
  <c r="H168" i="13" s="1"/>
  <c r="H39" i="13"/>
  <c r="G45" i="13"/>
  <c r="I45" i="13" s="1"/>
  <c r="G82" i="13"/>
  <c r="H82" i="13" s="1"/>
  <c r="F25" i="13"/>
  <c r="F168" i="13" s="1"/>
  <c r="H39" i="14" l="1"/>
  <c r="G38" i="14"/>
  <c r="H38" i="14" s="1"/>
  <c r="H202" i="14" s="1"/>
  <c r="H203" i="14" s="1"/>
  <c r="H59" i="14"/>
  <c r="H25" i="13"/>
  <c r="H169" i="13" s="1"/>
  <c r="I173" i="13" s="1"/>
  <c r="H145" i="8" l="1"/>
  <c r="H146" i="8"/>
  <c r="H144" i="8"/>
  <c r="H149" i="8"/>
  <c r="H150" i="8"/>
  <c r="H151" i="8"/>
  <c r="H152" i="8"/>
  <c r="H153" i="8"/>
  <c r="H148" i="8"/>
  <c r="H103" i="8"/>
  <c r="H104" i="8"/>
  <c r="H102" i="8"/>
  <c r="F313" i="8"/>
  <c r="F312" i="8"/>
  <c r="F311" i="8"/>
  <c r="F310" i="8"/>
  <c r="F309" i="8"/>
  <c r="F308" i="8"/>
  <c r="F307" i="8"/>
  <c r="F306" i="8"/>
  <c r="F305" i="8"/>
  <c r="F304" i="8"/>
  <c r="F303" i="8"/>
  <c r="F302" i="8"/>
  <c r="F301" i="8"/>
  <c r="F300" i="8"/>
  <c r="F299" i="8"/>
  <c r="F298" i="8"/>
  <c r="F297" i="8"/>
  <c r="F296" i="8"/>
  <c r="F295" i="8"/>
  <c r="F294" i="8"/>
  <c r="F293" i="8"/>
  <c r="F292" i="8"/>
  <c r="F291" i="8"/>
  <c r="F290" i="8"/>
  <c r="F289" i="8"/>
  <c r="F288" i="8"/>
  <c r="F287" i="8"/>
  <c r="F286" i="8"/>
  <c r="F285" i="8"/>
  <c r="F284" i="8"/>
  <c r="F283" i="8"/>
  <c r="F282" i="8"/>
  <c r="F281" i="8"/>
  <c r="F280" i="8"/>
  <c r="F279" i="8"/>
  <c r="F278" i="8"/>
  <c r="F277" i="8"/>
  <c r="F276" i="8"/>
  <c r="F275" i="8"/>
  <c r="F274" i="8"/>
  <c r="F273" i="8"/>
  <c r="F272" i="8"/>
  <c r="F271" i="8"/>
  <c r="F270" i="8"/>
  <c r="F269" i="8"/>
  <c r="F268" i="8"/>
  <c r="F267" i="8"/>
  <c r="F266" i="8"/>
  <c r="F265" i="8"/>
  <c r="F264" i="8"/>
  <c r="F263" i="8"/>
  <c r="F262" i="8"/>
  <c r="F261" i="8"/>
  <c r="F260" i="8"/>
  <c r="F259" i="8"/>
  <c r="F258" i="8"/>
  <c r="F257" i="8"/>
  <c r="F256" i="8"/>
  <c r="F255" i="8"/>
  <c r="F254" i="8"/>
  <c r="F253" i="8"/>
  <c r="F252" i="8"/>
  <c r="F251" i="8"/>
  <c r="F250" i="8"/>
  <c r="F249" i="8"/>
  <c r="F248" i="8"/>
  <c r="F247" i="8"/>
  <c r="F246" i="8"/>
  <c r="F245" i="8"/>
  <c r="F244" i="8"/>
  <c r="F243" i="8"/>
  <c r="F242" i="8"/>
  <c r="F241" i="8"/>
  <c r="F240" i="8"/>
  <c r="F239" i="8"/>
  <c r="F238" i="8"/>
  <c r="F237" i="8"/>
  <c r="F236" i="8"/>
  <c r="F235" i="8"/>
  <c r="F234" i="8"/>
  <c r="F233" i="8"/>
  <c r="F232" i="8"/>
  <c r="F231" i="8"/>
  <c r="F230" i="8"/>
  <c r="F229" i="8"/>
  <c r="F228" i="8"/>
  <c r="F227" i="8"/>
  <c r="F226" i="8"/>
  <c r="F225" i="8"/>
  <c r="F224" i="8"/>
  <c r="F223" i="8"/>
  <c r="F222" i="8"/>
  <c r="F221" i="8"/>
  <c r="F220" i="8"/>
  <c r="F219" i="8"/>
  <c r="F218" i="8"/>
  <c r="F217" i="8"/>
  <c r="F216" i="8"/>
  <c r="F215" i="8"/>
  <c r="F214" i="8"/>
  <c r="F213" i="8"/>
  <c r="F212" i="8"/>
  <c r="F211" i="8"/>
  <c r="F210" i="8"/>
  <c r="F209" i="8"/>
  <c r="F208" i="8"/>
  <c r="F207" i="8"/>
  <c r="F206" i="8"/>
  <c r="F205" i="8"/>
  <c r="F204" i="8"/>
  <c r="F203" i="8"/>
  <c r="F202" i="8"/>
  <c r="F201" i="8"/>
  <c r="F200" i="8"/>
  <c r="F199" i="8"/>
  <c r="F198" i="8"/>
  <c r="F197" i="8"/>
  <c r="F196" i="8"/>
  <c r="F195" i="8"/>
  <c r="F194" i="8"/>
  <c r="F193" i="8"/>
  <c r="F192" i="8"/>
  <c r="F191" i="8"/>
  <c r="F190" i="8"/>
  <c r="F189" i="8"/>
  <c r="F188" i="8"/>
  <c r="F187" i="8"/>
  <c r="F186" i="8"/>
  <c r="F185" i="8"/>
  <c r="F184" i="8"/>
  <c r="F183" i="8"/>
  <c r="F182" i="8"/>
  <c r="F181" i="8"/>
  <c r="F180" i="8"/>
  <c r="F179" i="8"/>
  <c r="F178" i="8"/>
  <c r="F177" i="8"/>
  <c r="F176" i="8"/>
  <c r="F175" i="8"/>
  <c r="F174" i="8"/>
  <c r="F173" i="8"/>
  <c r="F172" i="8"/>
  <c r="F171" i="8"/>
  <c r="F170" i="8"/>
  <c r="F169" i="8"/>
  <c r="F168" i="8"/>
  <c r="F167" i="8"/>
  <c r="F166" i="8"/>
  <c r="F165" i="8"/>
  <c r="F164" i="8"/>
  <c r="F163" i="8"/>
  <c r="F162" i="8"/>
  <c r="F161" i="8"/>
  <c r="F160" i="8"/>
  <c r="F159" i="8"/>
  <c r="F158" i="8"/>
  <c r="F157" i="8"/>
  <c r="F156" i="8"/>
  <c r="F155" i="8"/>
  <c r="F153" i="8"/>
  <c r="F152" i="8"/>
  <c r="F151" i="8"/>
  <c r="F150" i="8"/>
  <c r="F149" i="8"/>
  <c r="F148" i="8"/>
  <c r="F146" i="8"/>
  <c r="F145" i="8"/>
  <c r="F144" i="8"/>
  <c r="F142" i="8"/>
  <c r="F141" i="8"/>
  <c r="F140" i="8"/>
  <c r="F139" i="8"/>
  <c r="F138" i="8"/>
  <c r="F137" i="8"/>
  <c r="F136" i="8"/>
  <c r="F135" i="8"/>
  <c r="F134" i="8"/>
  <c r="F133" i="8"/>
  <c r="F132" i="8"/>
  <c r="F131" i="8"/>
  <c r="F130" i="8"/>
  <c r="F129" i="8"/>
  <c r="F128" i="8"/>
  <c r="F127" i="8"/>
  <c r="F126" i="8"/>
  <c r="F125" i="8"/>
  <c r="F124" i="8"/>
  <c r="F123" i="8"/>
  <c r="F122" i="8"/>
  <c r="F121" i="8"/>
  <c r="F120" i="8"/>
  <c r="F119" i="8"/>
  <c r="F118" i="8"/>
  <c r="F117" i="8"/>
  <c r="F116" i="8"/>
  <c r="F115" i="8"/>
  <c r="F114" i="8"/>
  <c r="F113" i="8"/>
  <c r="F112" i="8"/>
  <c r="F111" i="8"/>
  <c r="F110" i="8"/>
  <c r="F109" i="8"/>
  <c r="F108" i="8"/>
  <c r="F104" i="8"/>
  <c r="F103" i="8"/>
  <c r="F102" i="8"/>
  <c r="F100" i="8"/>
  <c r="F99" i="8"/>
  <c r="F98" i="8"/>
  <c r="F97" i="8"/>
  <c r="F96" i="8"/>
  <c r="F95" i="8"/>
  <c r="F94" i="8"/>
  <c r="F93" i="8"/>
  <c r="F92" i="8"/>
  <c r="F91" i="8"/>
  <c r="F90" i="8"/>
  <c r="F89" i="8"/>
  <c r="F88" i="8"/>
  <c r="F87" i="8"/>
  <c r="F86" i="8"/>
  <c r="F85" i="8"/>
  <c r="F84" i="8"/>
  <c r="F83" i="8"/>
  <c r="F82" i="8"/>
  <c r="F81" i="8"/>
  <c r="F80" i="8"/>
  <c r="F79" i="8"/>
  <c r="F78" i="8"/>
  <c r="F77" i="8"/>
  <c r="F76" i="8"/>
  <c r="F75" i="8"/>
  <c r="F74" i="8"/>
  <c r="F73" i="8"/>
  <c r="F72"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F43" i="8"/>
  <c r="F42" i="8"/>
  <c r="F41" i="8"/>
  <c r="F40" i="8"/>
  <c r="F39" i="8"/>
  <c r="F38" i="8"/>
  <c r="F37" i="8"/>
  <c r="F36" i="8"/>
  <c r="F35" i="8"/>
  <c r="F34" i="8"/>
  <c r="F32" i="8"/>
  <c r="F31" i="8"/>
  <c r="F30" i="8"/>
  <c r="F29" i="8"/>
  <c r="F28" i="8"/>
  <c r="F26" i="8"/>
  <c r="F25" i="8"/>
  <c r="F23" i="8"/>
  <c r="F22" i="8"/>
  <c r="F21" i="8"/>
  <c r="F20" i="8"/>
  <c r="F19" i="8"/>
  <c r="F18" i="8"/>
  <c r="F17" i="8"/>
  <c r="F16" i="8"/>
  <c r="F15" i="8"/>
  <c r="F14" i="8"/>
  <c r="A7" i="8"/>
  <c r="A5" i="8"/>
  <c r="A4" i="8"/>
  <c r="A3" i="8"/>
  <c r="E21" i="7"/>
  <c r="C21" i="7" s="1"/>
  <c r="D21" i="7" s="1"/>
  <c r="B13" i="7"/>
  <c r="B14" i="7"/>
  <c r="E14" i="7"/>
  <c r="C14" i="7" s="1"/>
  <c r="D14" i="7" s="1"/>
  <c r="B15" i="7"/>
  <c r="B16" i="7"/>
  <c r="B17" i="7"/>
  <c r="B18" i="7"/>
  <c r="B19" i="7"/>
  <c r="B20" i="7"/>
  <c r="B21" i="7"/>
  <c r="B12" i="7"/>
  <c r="B11" i="7"/>
  <c r="B10" i="7"/>
  <c r="A21" i="7"/>
  <c r="A20" i="7"/>
  <c r="A19" i="7"/>
  <c r="A18" i="7"/>
  <c r="A17" i="7"/>
  <c r="A16" i="7"/>
  <c r="A15" i="7"/>
  <c r="A14" i="7"/>
  <c r="A13" i="7"/>
  <c r="A12" i="7"/>
  <c r="A11" i="7"/>
  <c r="A10" i="7"/>
  <c r="E20" i="7" l="1"/>
  <c r="C20" i="7" s="1"/>
  <c r="D20" i="7" s="1"/>
  <c r="F101" i="8"/>
  <c r="F13" i="8"/>
  <c r="F27" i="8"/>
  <c r="F154" i="8"/>
  <c r="F147" i="8"/>
  <c r="G147" i="8" s="1"/>
  <c r="F106" i="8"/>
  <c r="F33" i="8"/>
  <c r="F143" i="8"/>
  <c r="E19" i="7"/>
  <c r="C19" i="7" s="1"/>
  <c r="D19" i="7" s="1"/>
  <c r="H33" i="8" l="1"/>
  <c r="A7" i="7"/>
  <c r="A6" i="7"/>
  <c r="A5" i="7"/>
  <c r="A4" i="7"/>
  <c r="E9" i="1"/>
  <c r="D31" i="1"/>
  <c r="F488" i="6" l="1"/>
  <c r="I484" i="6"/>
  <c r="F484" i="6"/>
  <c r="I483" i="6"/>
  <c r="F483" i="6"/>
  <c r="I482" i="6"/>
  <c r="F482" i="6"/>
  <c r="I481" i="6"/>
  <c r="F481" i="6"/>
  <c r="I480" i="6"/>
  <c r="F480" i="6"/>
  <c r="I479" i="6"/>
  <c r="F479" i="6"/>
  <c r="I478" i="6"/>
  <c r="F478" i="6"/>
  <c r="I477" i="6"/>
  <c r="F477" i="6"/>
  <c r="I476" i="6"/>
  <c r="F476" i="6"/>
  <c r="I475" i="6"/>
  <c r="F475" i="6"/>
  <c r="I474" i="6"/>
  <c r="F474" i="6"/>
  <c r="I473" i="6"/>
  <c r="F473" i="6"/>
  <c r="I472" i="6"/>
  <c r="F472" i="6"/>
  <c r="I471" i="6"/>
  <c r="F471" i="6"/>
  <c r="I470" i="6"/>
  <c r="F470" i="6"/>
  <c r="I469" i="6"/>
  <c r="F469" i="6"/>
  <c r="I468" i="6"/>
  <c r="F468" i="6"/>
  <c r="I467" i="6"/>
  <c r="F467" i="6"/>
  <c r="I466" i="6"/>
  <c r="F466" i="6"/>
  <c r="I465" i="6"/>
  <c r="F465" i="6"/>
  <c r="I464" i="6"/>
  <c r="F464" i="6"/>
  <c r="I463" i="6"/>
  <c r="F463" i="6"/>
  <c r="I462" i="6"/>
  <c r="F462" i="6"/>
  <c r="I461" i="6"/>
  <c r="F461" i="6"/>
  <c r="I460" i="6"/>
  <c r="F460" i="6"/>
  <c r="I459" i="6"/>
  <c r="F459" i="6"/>
  <c r="I458" i="6"/>
  <c r="F458" i="6"/>
  <c r="I457" i="6"/>
  <c r="F457" i="6"/>
  <c r="I456" i="6"/>
  <c r="F456" i="6"/>
  <c r="I455" i="6"/>
  <c r="F455" i="6"/>
  <c r="I454" i="6"/>
  <c r="F454" i="6"/>
  <c r="I453" i="6"/>
  <c r="F453" i="6"/>
  <c r="I452" i="6"/>
  <c r="F452" i="6"/>
  <c r="I451" i="6"/>
  <c r="F451" i="6"/>
  <c r="I450" i="6"/>
  <c r="F450" i="6"/>
  <c r="I449" i="6"/>
  <c r="F449" i="6"/>
  <c r="I448" i="6"/>
  <c r="F448" i="6"/>
  <c r="I447" i="6"/>
  <c r="F447" i="6"/>
  <c r="I446" i="6"/>
  <c r="F446" i="6"/>
  <c r="I445" i="6"/>
  <c r="F445" i="6"/>
  <c r="I444" i="6"/>
  <c r="F444" i="6"/>
  <c r="I443" i="6"/>
  <c r="F443" i="6"/>
  <c r="I442" i="6"/>
  <c r="F442" i="6"/>
  <c r="I441" i="6"/>
  <c r="F441" i="6"/>
  <c r="I440" i="6"/>
  <c r="F440" i="6"/>
  <c r="I439" i="6"/>
  <c r="F439" i="6"/>
  <c r="I438" i="6"/>
  <c r="F438" i="6"/>
  <c r="I437" i="6"/>
  <c r="F437" i="6"/>
  <c r="I436" i="6"/>
  <c r="F436" i="6"/>
  <c r="I435" i="6"/>
  <c r="F435" i="6"/>
  <c r="I434" i="6"/>
  <c r="F434" i="6"/>
  <c r="I433" i="6"/>
  <c r="F433" i="6"/>
  <c r="I432" i="6"/>
  <c r="F432" i="6"/>
  <c r="I431" i="6"/>
  <c r="F431" i="6"/>
  <c r="I430" i="6"/>
  <c r="F430" i="6"/>
  <c r="I429" i="6"/>
  <c r="F429" i="6"/>
  <c r="I428" i="6"/>
  <c r="F428" i="6"/>
  <c r="I427" i="6"/>
  <c r="F427" i="6"/>
  <c r="I426" i="6"/>
  <c r="F426" i="6"/>
  <c r="I425" i="6"/>
  <c r="F425" i="6"/>
  <c r="I424" i="6"/>
  <c r="F424" i="6"/>
  <c r="I423" i="6"/>
  <c r="F423" i="6"/>
  <c r="I422" i="6"/>
  <c r="F422" i="6"/>
  <c r="I421" i="6"/>
  <c r="F421" i="6"/>
  <c r="I420" i="6"/>
  <c r="F420" i="6"/>
  <c r="I419" i="6"/>
  <c r="F419" i="6"/>
  <c r="I418" i="6"/>
  <c r="F418" i="6"/>
  <c r="I417" i="6"/>
  <c r="F417" i="6"/>
  <c r="I416" i="6"/>
  <c r="F416" i="6"/>
  <c r="I415" i="6"/>
  <c r="F415" i="6"/>
  <c r="I414" i="6"/>
  <c r="F414" i="6"/>
  <c r="I413" i="6"/>
  <c r="F413" i="6"/>
  <c r="I412" i="6"/>
  <c r="F412" i="6"/>
  <c r="I411" i="6"/>
  <c r="F411" i="6"/>
  <c r="I410" i="6"/>
  <c r="F410" i="6"/>
  <c r="I409" i="6"/>
  <c r="F409" i="6"/>
  <c r="I408" i="6"/>
  <c r="F408" i="6"/>
  <c r="I407" i="6"/>
  <c r="F407" i="6"/>
  <c r="I406" i="6"/>
  <c r="F406" i="6"/>
  <c r="I405" i="6"/>
  <c r="F405" i="6"/>
  <c r="I404" i="6"/>
  <c r="F404" i="6"/>
  <c r="I403" i="6"/>
  <c r="F403" i="6"/>
  <c r="I402" i="6"/>
  <c r="F402" i="6"/>
  <c r="I401" i="6"/>
  <c r="F401" i="6"/>
  <c r="I400" i="6"/>
  <c r="F400" i="6"/>
  <c r="I399" i="6"/>
  <c r="F399" i="6"/>
  <c r="I398" i="6"/>
  <c r="F398" i="6"/>
  <c r="I397" i="6"/>
  <c r="F397" i="6"/>
  <c r="I396" i="6"/>
  <c r="F396" i="6"/>
  <c r="I395" i="6"/>
  <c r="F395" i="6"/>
  <c r="I394" i="6"/>
  <c r="F394" i="6"/>
  <c r="I393" i="6"/>
  <c r="F393" i="6"/>
  <c r="I392" i="6"/>
  <c r="F392" i="6"/>
  <c r="I391" i="6"/>
  <c r="F391" i="6"/>
  <c r="I390" i="6"/>
  <c r="F390" i="6"/>
  <c r="I389" i="6"/>
  <c r="F389" i="6"/>
  <c r="I388" i="6"/>
  <c r="F388" i="6"/>
  <c r="I387" i="6"/>
  <c r="F387" i="6"/>
  <c r="I386" i="6"/>
  <c r="F386" i="6"/>
  <c r="I385" i="6"/>
  <c r="F385" i="6"/>
  <c r="I384" i="6"/>
  <c r="F384" i="6"/>
  <c r="I383" i="6"/>
  <c r="F383" i="6"/>
  <c r="I382" i="6"/>
  <c r="F382" i="6"/>
  <c r="I381" i="6"/>
  <c r="F381" i="6"/>
  <c r="I380" i="6"/>
  <c r="F380" i="6"/>
  <c r="I379" i="6"/>
  <c r="F379" i="6"/>
  <c r="I378" i="6"/>
  <c r="F378" i="6"/>
  <c r="I377" i="6"/>
  <c r="F377" i="6"/>
  <c r="I376" i="6"/>
  <c r="F376" i="6"/>
  <c r="I375" i="6"/>
  <c r="F375" i="6"/>
  <c r="I374" i="6"/>
  <c r="F374" i="6"/>
  <c r="I373" i="6"/>
  <c r="F373" i="6"/>
  <c r="I372" i="6"/>
  <c r="F372" i="6"/>
  <c r="I371" i="6"/>
  <c r="F371" i="6"/>
  <c r="I370" i="6"/>
  <c r="F370" i="6"/>
  <c r="I369" i="6"/>
  <c r="F369" i="6"/>
  <c r="I368" i="6"/>
  <c r="F368" i="6"/>
  <c r="I367" i="6"/>
  <c r="F367" i="6"/>
  <c r="I366" i="6"/>
  <c r="F366" i="6"/>
  <c r="I365" i="6"/>
  <c r="F365" i="6"/>
  <c r="I364" i="6"/>
  <c r="F364" i="6"/>
  <c r="I363" i="6"/>
  <c r="F363" i="6"/>
  <c r="I362" i="6"/>
  <c r="F362" i="6"/>
  <c r="I361" i="6"/>
  <c r="F361" i="6"/>
  <c r="I360" i="6"/>
  <c r="F360" i="6"/>
  <c r="I359" i="6"/>
  <c r="F359" i="6"/>
  <c r="I358" i="6"/>
  <c r="F358" i="6"/>
  <c r="I357" i="6"/>
  <c r="F357" i="6"/>
  <c r="I356" i="6"/>
  <c r="F356" i="6"/>
  <c r="I355" i="6"/>
  <c r="F355" i="6"/>
  <c r="I354" i="6"/>
  <c r="F354" i="6"/>
  <c r="I353" i="6"/>
  <c r="F353" i="6"/>
  <c r="I352" i="6"/>
  <c r="F352" i="6"/>
  <c r="I351" i="6"/>
  <c r="F351" i="6"/>
  <c r="I350" i="6"/>
  <c r="F350" i="6"/>
  <c r="I349" i="6"/>
  <c r="F349" i="6"/>
  <c r="I348" i="6"/>
  <c r="F348" i="6"/>
  <c r="I347" i="6"/>
  <c r="F347" i="6"/>
  <c r="I346" i="6"/>
  <c r="F346" i="6"/>
  <c r="I345" i="6"/>
  <c r="F345" i="6"/>
  <c r="I344" i="6"/>
  <c r="F344" i="6"/>
  <c r="I343" i="6"/>
  <c r="F343" i="6"/>
  <c r="I342" i="6"/>
  <c r="F342" i="6"/>
  <c r="I341" i="6"/>
  <c r="F341" i="6"/>
  <c r="I340" i="6"/>
  <c r="F340" i="6"/>
  <c r="I339" i="6"/>
  <c r="F339" i="6"/>
  <c r="I338" i="6"/>
  <c r="F338" i="6"/>
  <c r="I337" i="6"/>
  <c r="F337" i="6"/>
  <c r="I336" i="6"/>
  <c r="F336" i="6"/>
  <c r="I335" i="6"/>
  <c r="F335" i="6"/>
  <c r="I334" i="6"/>
  <c r="F334" i="6"/>
  <c r="I333" i="6"/>
  <c r="F333" i="6"/>
  <c r="I332" i="6"/>
  <c r="F332" i="6"/>
  <c r="I331" i="6"/>
  <c r="F331" i="6"/>
  <c r="I330" i="6"/>
  <c r="F330" i="6"/>
  <c r="I329" i="6"/>
  <c r="F329" i="6"/>
  <c r="I328" i="6"/>
  <c r="F328" i="6"/>
  <c r="I327" i="6"/>
  <c r="F327" i="6"/>
  <c r="I326" i="6"/>
  <c r="F326" i="6"/>
  <c r="I325" i="6"/>
  <c r="F323" i="6"/>
  <c r="F322" i="6"/>
  <c r="F321" i="6"/>
  <c r="F320" i="6"/>
  <c r="F319" i="6"/>
  <c r="F318" i="6"/>
  <c r="F317" i="6"/>
  <c r="F316" i="6"/>
  <c r="F315" i="6"/>
  <c r="F314" i="6"/>
  <c r="F313" i="6"/>
  <c r="F312" i="6"/>
  <c r="F311" i="6"/>
  <c r="F310" i="6"/>
  <c r="F309" i="6"/>
  <c r="F308" i="6"/>
  <c r="F307" i="6"/>
  <c r="F306" i="6"/>
  <c r="F305" i="6"/>
  <c r="F304" i="6"/>
  <c r="F303" i="6"/>
  <c r="F302" i="6"/>
  <c r="F301" i="6"/>
  <c r="F300" i="6"/>
  <c r="F299" i="6"/>
  <c r="F298" i="6"/>
  <c r="F297" i="6"/>
  <c r="I295" i="6"/>
  <c r="F295" i="6"/>
  <c r="F293" i="6" s="1"/>
  <c r="I294" i="6"/>
  <c r="I293" i="6"/>
  <c r="I292" i="6"/>
  <c r="F292" i="6"/>
  <c r="I291" i="6"/>
  <c r="F291" i="6"/>
  <c r="I290" i="6"/>
  <c r="F290" i="6"/>
  <c r="I289" i="6"/>
  <c r="F289" i="6"/>
  <c r="I288" i="6"/>
  <c r="F288" i="6"/>
  <c r="I287" i="6"/>
  <c r="F287" i="6"/>
  <c r="I286" i="6"/>
  <c r="F286" i="6"/>
  <c r="I285" i="6"/>
  <c r="F285" i="6"/>
  <c r="I284" i="6"/>
  <c r="F284" i="6"/>
  <c r="I283" i="6"/>
  <c r="F283" i="6"/>
  <c r="I282" i="6"/>
  <c r="F282" i="6"/>
  <c r="I281" i="6"/>
  <c r="F281" i="6"/>
  <c r="I280" i="6"/>
  <c r="F280" i="6"/>
  <c r="I279" i="6"/>
  <c r="F279" i="6"/>
  <c r="I278" i="6"/>
  <c r="F278" i="6"/>
  <c r="I277" i="6"/>
  <c r="F277" i="6"/>
  <c r="I276" i="6"/>
  <c r="F276" i="6"/>
  <c r="I275" i="6"/>
  <c r="F275" i="6"/>
  <c r="I274" i="6"/>
  <c r="F274" i="6"/>
  <c r="I273" i="6"/>
  <c r="F273" i="6"/>
  <c r="I272" i="6"/>
  <c r="F272" i="6"/>
  <c r="I271" i="6"/>
  <c r="F271" i="6"/>
  <c r="I270" i="6"/>
  <c r="F270" i="6"/>
  <c r="I269" i="6"/>
  <c r="F269" i="6"/>
  <c r="I268" i="6"/>
  <c r="F268" i="6"/>
  <c r="I267" i="6"/>
  <c r="F267" i="6"/>
  <c r="I266" i="6"/>
  <c r="F266" i="6"/>
  <c r="I265" i="6"/>
  <c r="F265" i="6"/>
  <c r="I264" i="6"/>
  <c r="F264" i="6"/>
  <c r="I263" i="6"/>
  <c r="F263" i="6"/>
  <c r="I262" i="6"/>
  <c r="F262" i="6"/>
  <c r="I261" i="6"/>
  <c r="F261" i="6"/>
  <c r="I260" i="6"/>
  <c r="F260" i="6"/>
  <c r="I259" i="6"/>
  <c r="F259" i="6"/>
  <c r="I258" i="6"/>
  <c r="I257" i="6"/>
  <c r="I256" i="6"/>
  <c r="I255" i="6"/>
  <c r="F255" i="6"/>
  <c r="I254" i="6"/>
  <c r="I253" i="6"/>
  <c r="F253" i="6"/>
  <c r="I252" i="6"/>
  <c r="I251" i="6"/>
  <c r="F251" i="6"/>
  <c r="I250" i="6"/>
  <c r="I249" i="6"/>
  <c r="F249" i="6"/>
  <c r="I248" i="6"/>
  <c r="I247" i="6"/>
  <c r="I246" i="6"/>
  <c r="I245" i="6"/>
  <c r="I244" i="6"/>
  <c r="I243" i="6"/>
  <c r="I242" i="6"/>
  <c r="F242" i="6"/>
  <c r="I241" i="6"/>
  <c r="I240" i="6"/>
  <c r="I239" i="6"/>
  <c r="I238" i="6"/>
  <c r="I237" i="6"/>
  <c r="I236" i="6"/>
  <c r="F236" i="6"/>
  <c r="I235" i="6"/>
  <c r="I234" i="6"/>
  <c r="I233" i="6"/>
  <c r="I232" i="6"/>
  <c r="I231" i="6"/>
  <c r="I230" i="6"/>
  <c r="F230" i="6"/>
  <c r="I229" i="6"/>
  <c r="I228" i="6"/>
  <c r="I227" i="6"/>
  <c r="I226" i="6"/>
  <c r="I225" i="6"/>
  <c r="I224" i="6"/>
  <c r="I223" i="6"/>
  <c r="I222" i="6"/>
  <c r="I221" i="6"/>
  <c r="I220" i="6"/>
  <c r="I219" i="6"/>
  <c r="I218" i="6"/>
  <c r="I217" i="6"/>
  <c r="I216" i="6"/>
  <c r="I215" i="6"/>
  <c r="I214" i="6"/>
  <c r="I213" i="6"/>
  <c r="I212" i="6"/>
  <c r="I211" i="6"/>
  <c r="I210" i="6"/>
  <c r="I209" i="6"/>
  <c r="I208" i="6"/>
  <c r="I207" i="6"/>
  <c r="I206" i="6"/>
  <c r="I205" i="6"/>
  <c r="I204" i="6"/>
  <c r="I203" i="6"/>
  <c r="I202" i="6"/>
  <c r="I201" i="6"/>
  <c r="I200" i="6"/>
  <c r="F200" i="6"/>
  <c r="I199" i="6"/>
  <c r="I198" i="6"/>
  <c r="I197" i="6"/>
  <c r="I196" i="6"/>
  <c r="I195" i="6"/>
  <c r="I194" i="6"/>
  <c r="I193" i="6"/>
  <c r="I192" i="6"/>
  <c r="I191" i="6"/>
  <c r="I190" i="6"/>
  <c r="I189" i="6"/>
  <c r="I188" i="6"/>
  <c r="I187" i="6"/>
  <c r="I186" i="6"/>
  <c r="I185" i="6"/>
  <c r="I184" i="6"/>
  <c r="I183" i="6"/>
  <c r="I182" i="6"/>
  <c r="I181" i="6"/>
  <c r="I180" i="6"/>
  <c r="I179" i="6"/>
  <c r="I178" i="6"/>
  <c r="I177" i="6"/>
  <c r="I176" i="6"/>
  <c r="I175" i="6"/>
  <c r="I174" i="6"/>
  <c r="I173" i="6"/>
  <c r="I172" i="6"/>
  <c r="I171" i="6"/>
  <c r="I170" i="6"/>
  <c r="I169" i="6"/>
  <c r="I168" i="6"/>
  <c r="I167" i="6"/>
  <c r="F167" i="6"/>
  <c r="I166" i="6"/>
  <c r="I165" i="6"/>
  <c r="I164" i="6"/>
  <c r="I163" i="6"/>
  <c r="I162" i="6"/>
  <c r="I161" i="6"/>
  <c r="I160" i="6"/>
  <c r="I159" i="6"/>
  <c r="I158" i="6"/>
  <c r="I157" i="6"/>
  <c r="I156" i="6"/>
  <c r="I155" i="6"/>
  <c r="I154" i="6"/>
  <c r="I153" i="6"/>
  <c r="I152" i="6"/>
  <c r="I151" i="6"/>
  <c r="I150" i="6"/>
  <c r="I149" i="6"/>
  <c r="I148" i="6"/>
  <c r="I147" i="6"/>
  <c r="I146" i="6"/>
  <c r="I145" i="6"/>
  <c r="I144" i="6"/>
  <c r="I143" i="6"/>
  <c r="I142" i="6"/>
  <c r="I141" i="6"/>
  <c r="I140" i="6"/>
  <c r="I139" i="6"/>
  <c r="I138" i="6"/>
  <c r="I137" i="6"/>
  <c r="I136" i="6"/>
  <c r="F136" i="6"/>
  <c r="I135" i="6"/>
  <c r="I134" i="6"/>
  <c r="I133" i="6"/>
  <c r="I132" i="6"/>
  <c r="I131" i="6"/>
  <c r="I130" i="6"/>
  <c r="I129" i="6"/>
  <c r="I128" i="6"/>
  <c r="I127" i="6"/>
  <c r="I126" i="6"/>
  <c r="I125" i="6"/>
  <c r="I124" i="6"/>
  <c r="I123" i="6"/>
  <c r="I122" i="6"/>
  <c r="I121" i="6"/>
  <c r="I120" i="6"/>
  <c r="I119" i="6"/>
  <c r="I118" i="6"/>
  <c r="I117" i="6"/>
  <c r="I116" i="6"/>
  <c r="I115" i="6"/>
  <c r="I114" i="6"/>
  <c r="I113" i="6"/>
  <c r="I112" i="6"/>
  <c r="I111" i="6"/>
  <c r="I110" i="6"/>
  <c r="I109" i="6"/>
  <c r="I108" i="6"/>
  <c r="I107" i="6"/>
  <c r="I106" i="6"/>
  <c r="I105" i="6"/>
  <c r="I104" i="6"/>
  <c r="F104" i="6"/>
  <c r="I103" i="6"/>
  <c r="I102" i="6"/>
  <c r="F102" i="6"/>
  <c r="I101" i="6"/>
  <c r="F101" i="6"/>
  <c r="I100" i="6"/>
  <c r="F100" i="6"/>
  <c r="I99" i="6"/>
  <c r="F99" i="6"/>
  <c r="I98" i="6"/>
  <c r="F98" i="6"/>
  <c r="I97" i="6"/>
  <c r="F97" i="6"/>
  <c r="I96" i="6"/>
  <c r="F96" i="6"/>
  <c r="I95" i="6"/>
  <c r="F95" i="6"/>
  <c r="I94" i="6"/>
  <c r="F94" i="6"/>
  <c r="I93" i="6"/>
  <c r="F93" i="6"/>
  <c r="I92" i="6"/>
  <c r="F92" i="6"/>
  <c r="I91" i="6"/>
  <c r="F91" i="6"/>
  <c r="I90" i="6"/>
  <c r="F90" i="6"/>
  <c r="I89" i="6"/>
  <c r="F89" i="6"/>
  <c r="I88" i="6"/>
  <c r="F88" i="6"/>
  <c r="I87" i="6"/>
  <c r="F87" i="6"/>
  <c r="I86" i="6"/>
  <c r="F86" i="6"/>
  <c r="I85" i="6"/>
  <c r="F85" i="6"/>
  <c r="I84" i="6"/>
  <c r="F84" i="6"/>
  <c r="I83" i="6"/>
  <c r="F83" i="6"/>
  <c r="I82" i="6"/>
  <c r="F82" i="6"/>
  <c r="I81" i="6"/>
  <c r="F81" i="6"/>
  <c r="I80" i="6"/>
  <c r="F80" i="6"/>
  <c r="I79" i="6"/>
  <c r="F79" i="6"/>
  <c r="I78" i="6"/>
  <c r="F78" i="6"/>
  <c r="I77" i="6"/>
  <c r="F77" i="6"/>
  <c r="I76" i="6"/>
  <c r="F76" i="6"/>
  <c r="I75" i="6"/>
  <c r="F75" i="6"/>
  <c r="I74" i="6"/>
  <c r="F74" i="6"/>
  <c r="I73" i="6"/>
  <c r="F73" i="6"/>
  <c r="I72" i="6"/>
  <c r="F72" i="6"/>
  <c r="I71" i="6"/>
  <c r="F71" i="6"/>
  <c r="I70" i="6"/>
  <c r="F70" i="6"/>
  <c r="I69" i="6"/>
  <c r="F69" i="6"/>
  <c r="I68" i="6"/>
  <c r="F68" i="6"/>
  <c r="I67" i="6"/>
  <c r="F67" i="6"/>
  <c r="I66" i="6"/>
  <c r="F66" i="6"/>
  <c r="I65" i="6"/>
  <c r="F65" i="6"/>
  <c r="I64" i="6"/>
  <c r="F64" i="6"/>
  <c r="I63" i="6"/>
  <c r="F63" i="6"/>
  <c r="I62" i="6"/>
  <c r="F62" i="6"/>
  <c r="I61" i="6"/>
  <c r="F61" i="6"/>
  <c r="I60" i="6"/>
  <c r="F60" i="6"/>
  <c r="I59" i="6"/>
  <c r="F59" i="6"/>
  <c r="I58" i="6"/>
  <c r="F58" i="6"/>
  <c r="I57" i="6"/>
  <c r="F57" i="6"/>
  <c r="I56" i="6"/>
  <c r="F56" i="6"/>
  <c r="I55" i="6"/>
  <c r="F55" i="6"/>
  <c r="I54" i="6"/>
  <c r="F54" i="6"/>
  <c r="I53" i="6"/>
  <c r="F53" i="6"/>
  <c r="I52" i="6"/>
  <c r="F52" i="6"/>
  <c r="I51" i="6"/>
  <c r="F51" i="6"/>
  <c r="I50" i="6"/>
  <c r="F50" i="6"/>
  <c r="I49" i="6"/>
  <c r="F49" i="6"/>
  <c r="I48" i="6"/>
  <c r="F48" i="6"/>
  <c r="I47" i="6"/>
  <c r="F47" i="6"/>
  <c r="I46" i="6"/>
  <c r="F46" i="6"/>
  <c r="I45" i="6"/>
  <c r="F45" i="6"/>
  <c r="I44" i="6"/>
  <c r="F44" i="6"/>
  <c r="I43" i="6"/>
  <c r="F43" i="6"/>
  <c r="I42" i="6"/>
  <c r="F42" i="6"/>
  <c r="I41" i="6"/>
  <c r="F41" i="6"/>
  <c r="I40" i="6"/>
  <c r="F40" i="6"/>
  <c r="I39" i="6"/>
  <c r="F39" i="6"/>
  <c r="I38" i="6"/>
  <c r="F38" i="6"/>
  <c r="I37" i="6"/>
  <c r="F37" i="6"/>
  <c r="I36" i="6"/>
  <c r="F36" i="6"/>
  <c r="I35" i="6"/>
  <c r="I34" i="6"/>
  <c r="F34" i="6"/>
  <c r="I33" i="6"/>
  <c r="F33" i="6"/>
  <c r="I32" i="6"/>
  <c r="F32" i="6"/>
  <c r="I31" i="6"/>
  <c r="F31" i="6"/>
  <c r="I30" i="6"/>
  <c r="F30" i="6"/>
  <c r="I29" i="6"/>
  <c r="I28" i="6"/>
  <c r="F28" i="6"/>
  <c r="I27" i="6"/>
  <c r="F27" i="6"/>
  <c r="I26" i="6"/>
  <c r="I25" i="6"/>
  <c r="F25" i="6"/>
  <c r="I24" i="6"/>
  <c r="F24" i="6"/>
  <c r="I23" i="6"/>
  <c r="F23" i="6"/>
  <c r="I22" i="6"/>
  <c r="F22" i="6"/>
  <c r="I21" i="6"/>
  <c r="F21" i="6"/>
  <c r="I20" i="6"/>
  <c r="F20" i="6"/>
  <c r="I19" i="6"/>
  <c r="F19" i="6"/>
  <c r="I18" i="6"/>
  <c r="F18" i="6"/>
  <c r="I17" i="6"/>
  <c r="F17" i="6"/>
  <c r="I16" i="6"/>
  <c r="F16" i="6"/>
  <c r="I15" i="6"/>
  <c r="I14" i="6"/>
  <c r="F14" i="6"/>
  <c r="I13" i="6"/>
  <c r="F13" i="6"/>
  <c r="I12" i="6"/>
  <c r="H465" i="6" s="1"/>
  <c r="A7" i="6"/>
  <c r="A5" i="6"/>
  <c r="A4" i="6"/>
  <c r="A3" i="6"/>
  <c r="F35" i="6" l="1"/>
  <c r="H133" i="6"/>
  <c r="H437" i="6"/>
  <c r="H160" i="6"/>
  <c r="H456" i="6"/>
  <c r="H194" i="6"/>
  <c r="H37" i="6"/>
  <c r="H361" i="6"/>
  <c r="H349" i="6"/>
  <c r="H469" i="6"/>
  <c r="H88" i="6"/>
  <c r="H115" i="6"/>
  <c r="H197" i="6"/>
  <c r="H45" i="6"/>
  <c r="H59" i="6"/>
  <c r="H81" i="6"/>
  <c r="H100" i="6"/>
  <c r="H193" i="6"/>
  <c r="H340" i="6"/>
  <c r="H391" i="6"/>
  <c r="H70" i="6"/>
  <c r="H112" i="6"/>
  <c r="H116" i="6"/>
  <c r="H134" i="6"/>
  <c r="H173" i="6"/>
  <c r="H179" i="6"/>
  <c r="H205" i="6"/>
  <c r="H226" i="6"/>
  <c r="H238" i="6"/>
  <c r="H351" i="6"/>
  <c r="H373" i="6"/>
  <c r="H384" i="6"/>
  <c r="H426" i="6"/>
  <c r="H35" i="6"/>
  <c r="H49" i="6"/>
  <c r="H161" i="6"/>
  <c r="H57" i="6"/>
  <c r="H60" i="6"/>
  <c r="H113" i="6"/>
  <c r="H117" i="6"/>
  <c r="H131" i="6"/>
  <c r="H142" i="6"/>
  <c r="H206" i="6"/>
  <c r="H239" i="6"/>
  <c r="H256" i="6"/>
  <c r="H68" i="6"/>
  <c r="H175" i="6"/>
  <c r="H195" i="6"/>
  <c r="H222" i="6"/>
  <c r="H360" i="6"/>
  <c r="H363" i="6"/>
  <c r="H374" i="6"/>
  <c r="H424" i="6"/>
  <c r="H16" i="6"/>
  <c r="H47" i="6"/>
  <c r="H114" i="6"/>
  <c r="H118" i="6"/>
  <c r="H132" i="6"/>
  <c r="H143" i="6"/>
  <c r="H163" i="6"/>
  <c r="H240" i="6"/>
  <c r="H413" i="6"/>
  <c r="H24" i="6"/>
  <c r="H110" i="6"/>
  <c r="H159" i="6"/>
  <c r="H236" i="6"/>
  <c r="H350" i="6"/>
  <c r="H455" i="6"/>
  <c r="H448" i="6"/>
  <c r="H477" i="6"/>
  <c r="H48" i="6"/>
  <c r="H58" i="6"/>
  <c r="H176" i="6"/>
  <c r="H180" i="6"/>
  <c r="H223" i="6"/>
  <c r="H242" i="6"/>
  <c r="H253" i="6"/>
  <c r="H348" i="6"/>
  <c r="H371" i="6"/>
  <c r="H403" i="6"/>
  <c r="H416" i="6"/>
  <c r="H467" i="6"/>
  <c r="H480" i="6"/>
  <c r="H36" i="6"/>
  <c r="H46" i="6"/>
  <c r="H56" i="6"/>
  <c r="H69" i="6"/>
  <c r="H76" i="6"/>
  <c r="H87" i="6"/>
  <c r="H101" i="6"/>
  <c r="H177" i="6"/>
  <c r="H181" i="6"/>
  <c r="H212" i="6"/>
  <c r="H224" i="6"/>
  <c r="H243" i="6"/>
  <c r="H254" i="6"/>
  <c r="H327" i="6"/>
  <c r="H385" i="6"/>
  <c r="H414" i="6"/>
  <c r="H427" i="6"/>
  <c r="H438" i="6"/>
  <c r="H478" i="6"/>
  <c r="H359" i="6"/>
  <c r="H372" i="6"/>
  <c r="H404" i="6"/>
  <c r="H468" i="6"/>
  <c r="H481" i="6"/>
  <c r="H17" i="6"/>
  <c r="H44" i="6"/>
  <c r="H99" i="6"/>
  <c r="H178" i="6"/>
  <c r="H221" i="6"/>
  <c r="H225" i="6"/>
  <c r="H339" i="6"/>
  <c r="H352" i="6"/>
  <c r="H362" i="6"/>
  <c r="H383" i="6"/>
  <c r="H412" i="6"/>
  <c r="H425" i="6"/>
  <c r="H158" i="6"/>
  <c r="H162" i="6"/>
  <c r="H196" i="6"/>
  <c r="H237" i="6"/>
  <c r="H241" i="6"/>
  <c r="H255" i="6"/>
  <c r="H332" i="6"/>
  <c r="H415" i="6"/>
  <c r="H479" i="6"/>
  <c r="F103" i="6"/>
  <c r="H423" i="6"/>
  <c r="H436" i="6"/>
  <c r="H449" i="6"/>
  <c r="H476" i="6"/>
  <c r="F325" i="6"/>
  <c r="F15" i="6"/>
  <c r="H89" i="6"/>
  <c r="H144" i="6"/>
  <c r="H164" i="6"/>
  <c r="F296" i="6"/>
  <c r="H417" i="6"/>
  <c r="H444" i="6"/>
  <c r="H38" i="6"/>
  <c r="H77" i="6"/>
  <c r="H102" i="6"/>
  <c r="H207" i="6"/>
  <c r="H227" i="6"/>
  <c r="H328" i="6"/>
  <c r="H392" i="6"/>
  <c r="H405" i="6"/>
  <c r="H25" i="6"/>
  <c r="H145" i="6"/>
  <c r="H165" i="6"/>
  <c r="H341" i="6"/>
  <c r="H353" i="6"/>
  <c r="H380" i="6"/>
  <c r="H457" i="6"/>
  <c r="H470" i="6"/>
  <c r="H90" i="6"/>
  <c r="H208" i="6"/>
  <c r="H228" i="6"/>
  <c r="F257" i="6"/>
  <c r="H445" i="6"/>
  <c r="F12" i="6"/>
  <c r="H26" i="6"/>
  <c r="H78" i="6"/>
  <c r="H146" i="6"/>
  <c r="H189" i="6"/>
  <c r="H329" i="6"/>
  <c r="H393" i="6"/>
  <c r="H406" i="6"/>
  <c r="H13" i="6"/>
  <c r="H209" i="6"/>
  <c r="H342" i="6"/>
  <c r="H381" i="6"/>
  <c r="H458" i="6"/>
  <c r="H126" i="6"/>
  <c r="H91" i="6"/>
  <c r="H128" i="6"/>
  <c r="H147" i="6"/>
  <c r="H446" i="6"/>
  <c r="H27" i="6"/>
  <c r="H191" i="6"/>
  <c r="H210" i="6"/>
  <c r="H330" i="6"/>
  <c r="H394" i="6"/>
  <c r="H14" i="6"/>
  <c r="H67" i="6"/>
  <c r="H129" i="6"/>
  <c r="H148" i="6"/>
  <c r="H343" i="6"/>
  <c r="H382" i="6"/>
  <c r="H459" i="6"/>
  <c r="F29" i="6"/>
  <c r="H79" i="6"/>
  <c r="H92" i="6"/>
  <c r="H192" i="6"/>
  <c r="H211" i="6"/>
  <c r="H252" i="6"/>
  <c r="H447" i="6"/>
  <c r="H15" i="6"/>
  <c r="H28" i="6"/>
  <c r="H55" i="6"/>
  <c r="H80" i="6"/>
  <c r="H130" i="6"/>
  <c r="H149" i="6"/>
  <c r="H331" i="6"/>
  <c r="H395" i="6"/>
  <c r="H435" i="6"/>
  <c r="E13" i="7"/>
  <c r="C13" i="7" s="1"/>
  <c r="D13" i="7" s="1"/>
  <c r="H23" i="6"/>
  <c r="H34" i="6"/>
  <c r="H66" i="6"/>
  <c r="H98" i="6"/>
  <c r="H111" i="6"/>
  <c r="H127" i="6"/>
  <c r="H174" i="6"/>
  <c r="H190" i="6"/>
  <c r="H251" i="6"/>
  <c r="H338" i="6"/>
  <c r="H370" i="6"/>
  <c r="H402" i="6"/>
  <c r="H434" i="6"/>
  <c r="H466" i="6"/>
  <c r="H396" i="6"/>
  <c r="H50" i="6"/>
  <c r="H386" i="6"/>
  <c r="H151" i="6"/>
  <c r="H214" i="6"/>
  <c r="H333" i="6"/>
  <c r="H365" i="6"/>
  <c r="H397" i="6"/>
  <c r="H429" i="6"/>
  <c r="H461" i="6"/>
  <c r="H150" i="6"/>
  <c r="H182" i="6"/>
  <c r="H29" i="6"/>
  <c r="H40" i="6"/>
  <c r="H72" i="6"/>
  <c r="H104" i="6"/>
  <c r="H120" i="6"/>
  <c r="H167" i="6"/>
  <c r="H183" i="6"/>
  <c r="H199" i="6"/>
  <c r="H230" i="6"/>
  <c r="H245" i="6"/>
  <c r="H344" i="6"/>
  <c r="H376" i="6"/>
  <c r="H408" i="6"/>
  <c r="H440" i="6"/>
  <c r="H472" i="6"/>
  <c r="H257" i="6"/>
  <c r="H418" i="6"/>
  <c r="H18" i="6"/>
  <c r="H93" i="6"/>
  <c r="H51" i="6"/>
  <c r="H83" i="6"/>
  <c r="H136" i="6"/>
  <c r="H152" i="6"/>
  <c r="H215" i="6"/>
  <c r="H355" i="6"/>
  <c r="H387" i="6"/>
  <c r="H419" i="6"/>
  <c r="H451" i="6"/>
  <c r="H483" i="6"/>
  <c r="H71" i="6"/>
  <c r="H439" i="6"/>
  <c r="H198" i="6"/>
  <c r="H244" i="6"/>
  <c r="H61" i="6"/>
  <c r="H19" i="6"/>
  <c r="H30" i="6"/>
  <c r="H62" i="6"/>
  <c r="H94" i="6"/>
  <c r="H105" i="6"/>
  <c r="H121" i="6"/>
  <c r="H168" i="6"/>
  <c r="H184" i="6"/>
  <c r="H231" i="6"/>
  <c r="H246" i="6"/>
  <c r="H334" i="6"/>
  <c r="H366" i="6"/>
  <c r="H398" i="6"/>
  <c r="H430" i="6"/>
  <c r="H462" i="6"/>
  <c r="H41" i="6"/>
  <c r="H73" i="6"/>
  <c r="H137" i="6"/>
  <c r="H153" i="6"/>
  <c r="H200" i="6"/>
  <c r="H216" i="6"/>
  <c r="H345" i="6"/>
  <c r="H377" i="6"/>
  <c r="H409" i="6"/>
  <c r="H441" i="6"/>
  <c r="H473" i="6"/>
  <c r="H364" i="6"/>
  <c r="H39" i="6"/>
  <c r="H354" i="6"/>
  <c r="H450" i="6"/>
  <c r="H52" i="6"/>
  <c r="H84" i="6"/>
  <c r="H106" i="6"/>
  <c r="H122" i="6"/>
  <c r="H169" i="6"/>
  <c r="H185" i="6"/>
  <c r="H232" i="6"/>
  <c r="H247" i="6"/>
  <c r="H356" i="6"/>
  <c r="H388" i="6"/>
  <c r="H420" i="6"/>
  <c r="H452" i="6"/>
  <c r="H484" i="6"/>
  <c r="H103" i="6"/>
  <c r="H135" i="6"/>
  <c r="H482" i="6"/>
  <c r="H20" i="6"/>
  <c r="H31" i="6"/>
  <c r="H63" i="6"/>
  <c r="H95" i="6"/>
  <c r="H138" i="6"/>
  <c r="H154" i="6"/>
  <c r="H201" i="6"/>
  <c r="H217" i="6"/>
  <c r="H293" i="6"/>
  <c r="H335" i="6"/>
  <c r="H367" i="6"/>
  <c r="H399" i="6"/>
  <c r="H431" i="6"/>
  <c r="H463" i="6"/>
  <c r="H428" i="6"/>
  <c r="H42" i="6"/>
  <c r="H74" i="6"/>
  <c r="H107" i="6"/>
  <c r="H123" i="6"/>
  <c r="H170" i="6"/>
  <c r="H186" i="6"/>
  <c r="H233" i="6"/>
  <c r="H248" i="6"/>
  <c r="H346" i="6"/>
  <c r="H378" i="6"/>
  <c r="H410" i="6"/>
  <c r="H442" i="6"/>
  <c r="H474" i="6"/>
  <c r="H407" i="6"/>
  <c r="H82" i="6"/>
  <c r="H53" i="6"/>
  <c r="H85" i="6"/>
  <c r="H139" i="6"/>
  <c r="H155" i="6"/>
  <c r="H202" i="6"/>
  <c r="H218" i="6"/>
  <c r="H325" i="6"/>
  <c r="H357" i="6"/>
  <c r="H389" i="6"/>
  <c r="H421" i="6"/>
  <c r="H453" i="6"/>
  <c r="H460" i="6"/>
  <c r="H166" i="6"/>
  <c r="H119" i="6"/>
  <c r="H21" i="6"/>
  <c r="H32" i="6"/>
  <c r="H64" i="6"/>
  <c r="H96" i="6"/>
  <c r="H108" i="6"/>
  <c r="H124" i="6"/>
  <c r="H171" i="6"/>
  <c r="H187" i="6"/>
  <c r="H234" i="6"/>
  <c r="H336" i="6"/>
  <c r="H368" i="6"/>
  <c r="H400" i="6"/>
  <c r="H432" i="6"/>
  <c r="H464" i="6"/>
  <c r="H229" i="6"/>
  <c r="H375" i="6"/>
  <c r="H43" i="6"/>
  <c r="H75" i="6"/>
  <c r="H140" i="6"/>
  <c r="H156" i="6"/>
  <c r="H203" i="6"/>
  <c r="H219" i="6"/>
  <c r="H249" i="6"/>
  <c r="H347" i="6"/>
  <c r="H379" i="6"/>
  <c r="H411" i="6"/>
  <c r="H443" i="6"/>
  <c r="H475" i="6"/>
  <c r="H213" i="6"/>
  <c r="H54" i="6"/>
  <c r="H86" i="6"/>
  <c r="H109" i="6"/>
  <c r="H125" i="6"/>
  <c r="H172" i="6"/>
  <c r="H188" i="6"/>
  <c r="H235" i="6"/>
  <c r="H326" i="6"/>
  <c r="H358" i="6"/>
  <c r="H390" i="6"/>
  <c r="H422" i="6"/>
  <c r="H454" i="6"/>
  <c r="H471" i="6"/>
  <c r="H22" i="6"/>
  <c r="H33" i="6"/>
  <c r="H65" i="6"/>
  <c r="H97" i="6"/>
  <c r="H141" i="6"/>
  <c r="H157" i="6"/>
  <c r="H204" i="6"/>
  <c r="H220" i="6"/>
  <c r="H250" i="6"/>
  <c r="H337" i="6"/>
  <c r="H369" i="6"/>
  <c r="H401" i="6"/>
  <c r="H433" i="6"/>
  <c r="F485" i="6" l="1"/>
  <c r="F486" i="6" s="1"/>
  <c r="F487" i="6" s="1"/>
  <c r="I487" i="6" s="1"/>
  <c r="F489" i="6"/>
  <c r="I295" i="5"/>
  <c r="F295" i="5"/>
  <c r="F293" i="5" s="1"/>
  <c r="I294" i="5"/>
  <c r="I293" i="5"/>
  <c r="I292" i="5"/>
  <c r="F292" i="5"/>
  <c r="I291" i="5"/>
  <c r="F291" i="5"/>
  <c r="I290" i="5"/>
  <c r="F290" i="5"/>
  <c r="I289" i="5"/>
  <c r="F289" i="5"/>
  <c r="I288" i="5"/>
  <c r="F288" i="5"/>
  <c r="I287" i="5"/>
  <c r="F287" i="5"/>
  <c r="I286" i="5"/>
  <c r="F286" i="5"/>
  <c r="I285" i="5"/>
  <c r="F285" i="5"/>
  <c r="I284" i="5"/>
  <c r="F284" i="5"/>
  <c r="I283" i="5"/>
  <c r="F283" i="5"/>
  <c r="I282" i="5"/>
  <c r="F282" i="5"/>
  <c r="I281" i="5"/>
  <c r="F281" i="5"/>
  <c r="I280" i="5"/>
  <c r="F280" i="5"/>
  <c r="I279" i="5"/>
  <c r="F279" i="5"/>
  <c r="I278" i="5"/>
  <c r="F278" i="5"/>
  <c r="I277" i="5"/>
  <c r="F277" i="5"/>
  <c r="I276" i="5"/>
  <c r="F276" i="5"/>
  <c r="I275" i="5"/>
  <c r="F275" i="5"/>
  <c r="I274" i="5"/>
  <c r="F274" i="5"/>
  <c r="I273" i="5"/>
  <c r="F273" i="5"/>
  <c r="I272" i="5"/>
  <c r="F272" i="5"/>
  <c r="I271" i="5"/>
  <c r="F271" i="5"/>
  <c r="I270" i="5"/>
  <c r="F270" i="5"/>
  <c r="I269" i="5"/>
  <c r="F269" i="5"/>
  <c r="I268" i="5"/>
  <c r="F268" i="5"/>
  <c r="I267" i="5"/>
  <c r="F267" i="5"/>
  <c r="I266" i="5"/>
  <c r="F266" i="5"/>
  <c r="I265" i="5"/>
  <c r="F265" i="5"/>
  <c r="I264" i="5"/>
  <c r="F264" i="5"/>
  <c r="I263" i="5"/>
  <c r="F263" i="5"/>
  <c r="I262" i="5"/>
  <c r="F262" i="5"/>
  <c r="I261" i="5"/>
  <c r="F261" i="5"/>
  <c r="I260" i="5"/>
  <c r="F260" i="5"/>
  <c r="I259" i="5"/>
  <c r="F259" i="5"/>
  <c r="I258" i="5"/>
  <c r="I257" i="5"/>
  <c r="I256" i="5"/>
  <c r="I255" i="5"/>
  <c r="F255" i="5"/>
  <c r="I254" i="5"/>
  <c r="I253" i="5"/>
  <c r="F253" i="5"/>
  <c r="I252" i="5"/>
  <c r="I251" i="5"/>
  <c r="F251" i="5"/>
  <c r="I250" i="5"/>
  <c r="I249" i="5"/>
  <c r="F249" i="5"/>
  <c r="I248" i="5"/>
  <c r="I247" i="5"/>
  <c r="I246" i="5"/>
  <c r="I245" i="5"/>
  <c r="I244" i="5"/>
  <c r="I243" i="5"/>
  <c r="I242" i="5"/>
  <c r="F242" i="5"/>
  <c r="I241" i="5"/>
  <c r="I240" i="5"/>
  <c r="I239" i="5"/>
  <c r="I238" i="5"/>
  <c r="I237" i="5"/>
  <c r="I236" i="5"/>
  <c r="F236" i="5"/>
  <c r="I235" i="5"/>
  <c r="I234" i="5"/>
  <c r="I233" i="5"/>
  <c r="I232" i="5"/>
  <c r="I231" i="5"/>
  <c r="I230" i="5"/>
  <c r="F230" i="5"/>
  <c r="I229" i="5"/>
  <c r="I228" i="5"/>
  <c r="I227" i="5"/>
  <c r="I226" i="5"/>
  <c r="I225" i="5"/>
  <c r="I224" i="5"/>
  <c r="I223" i="5"/>
  <c r="I222" i="5"/>
  <c r="I221" i="5"/>
  <c r="I220" i="5"/>
  <c r="I219" i="5"/>
  <c r="I218" i="5"/>
  <c r="I217" i="5"/>
  <c r="I216" i="5"/>
  <c r="I215" i="5"/>
  <c r="I214" i="5"/>
  <c r="I213" i="5"/>
  <c r="I212" i="5"/>
  <c r="I211" i="5"/>
  <c r="I210" i="5"/>
  <c r="I209" i="5"/>
  <c r="I208" i="5"/>
  <c r="I207" i="5"/>
  <c r="I206" i="5"/>
  <c r="I205" i="5"/>
  <c r="I204" i="5"/>
  <c r="I203" i="5"/>
  <c r="I202" i="5"/>
  <c r="I201" i="5"/>
  <c r="I200" i="5"/>
  <c r="F200" i="5"/>
  <c r="I199" i="5"/>
  <c r="I198" i="5"/>
  <c r="I197" i="5"/>
  <c r="I196" i="5"/>
  <c r="I195" i="5"/>
  <c r="I194" i="5"/>
  <c r="I193" i="5"/>
  <c r="I192" i="5"/>
  <c r="I191" i="5"/>
  <c r="I190" i="5"/>
  <c r="I189" i="5"/>
  <c r="I188" i="5"/>
  <c r="I187" i="5"/>
  <c r="I186" i="5"/>
  <c r="I185" i="5"/>
  <c r="I184" i="5"/>
  <c r="I183" i="5"/>
  <c r="I182" i="5"/>
  <c r="I181" i="5"/>
  <c r="I180" i="5"/>
  <c r="I179" i="5"/>
  <c r="I178" i="5"/>
  <c r="I177" i="5"/>
  <c r="I176" i="5"/>
  <c r="I175" i="5"/>
  <c r="I174" i="5"/>
  <c r="I173" i="5"/>
  <c r="I172" i="5"/>
  <c r="I171" i="5"/>
  <c r="I170" i="5"/>
  <c r="I169" i="5"/>
  <c r="I168" i="5"/>
  <c r="I167" i="5"/>
  <c r="F167" i="5"/>
  <c r="I166" i="5"/>
  <c r="I165" i="5"/>
  <c r="I164" i="5"/>
  <c r="I163" i="5"/>
  <c r="I162" i="5"/>
  <c r="I161" i="5"/>
  <c r="I160" i="5"/>
  <c r="I159" i="5"/>
  <c r="I158" i="5"/>
  <c r="I157" i="5"/>
  <c r="I156" i="5"/>
  <c r="I155" i="5"/>
  <c r="I154" i="5"/>
  <c r="I153" i="5"/>
  <c r="I152" i="5"/>
  <c r="I151" i="5"/>
  <c r="I150" i="5"/>
  <c r="I149" i="5"/>
  <c r="I148" i="5"/>
  <c r="I147" i="5"/>
  <c r="I146" i="5"/>
  <c r="I145" i="5"/>
  <c r="I144" i="5"/>
  <c r="I143" i="5"/>
  <c r="I142" i="5"/>
  <c r="I141" i="5"/>
  <c r="I140" i="5"/>
  <c r="I139" i="5"/>
  <c r="I138" i="5"/>
  <c r="I137" i="5"/>
  <c r="I136" i="5"/>
  <c r="F136" i="5"/>
  <c r="I135" i="5"/>
  <c r="I134" i="5"/>
  <c r="I133" i="5"/>
  <c r="I132" i="5"/>
  <c r="I131" i="5"/>
  <c r="I130" i="5"/>
  <c r="I129" i="5"/>
  <c r="I128" i="5"/>
  <c r="I127" i="5"/>
  <c r="I126" i="5"/>
  <c r="I125" i="5"/>
  <c r="I124" i="5"/>
  <c r="I123" i="5"/>
  <c r="I122" i="5"/>
  <c r="I121" i="5"/>
  <c r="I120" i="5"/>
  <c r="I119" i="5"/>
  <c r="I118" i="5"/>
  <c r="I117" i="5"/>
  <c r="I116" i="5"/>
  <c r="I115" i="5"/>
  <c r="I114" i="5"/>
  <c r="I113" i="5"/>
  <c r="I112" i="5"/>
  <c r="I111" i="5"/>
  <c r="I110" i="5"/>
  <c r="I109" i="5"/>
  <c r="I108" i="5"/>
  <c r="I107" i="5"/>
  <c r="I106" i="5"/>
  <c r="I105" i="5"/>
  <c r="I104" i="5"/>
  <c r="F104" i="5"/>
  <c r="I103" i="5"/>
  <c r="I102" i="5"/>
  <c r="F102" i="5"/>
  <c r="I101" i="5"/>
  <c r="F101" i="5"/>
  <c r="I100" i="5"/>
  <c r="F100" i="5"/>
  <c r="I99" i="5"/>
  <c r="F99" i="5"/>
  <c r="I98" i="5"/>
  <c r="F98" i="5"/>
  <c r="I97" i="5"/>
  <c r="F97" i="5"/>
  <c r="I96" i="5"/>
  <c r="F96" i="5"/>
  <c r="I95" i="5"/>
  <c r="F95" i="5"/>
  <c r="I94" i="5"/>
  <c r="F94" i="5"/>
  <c r="I93" i="5"/>
  <c r="F93" i="5"/>
  <c r="I92" i="5"/>
  <c r="F92" i="5"/>
  <c r="I91" i="5"/>
  <c r="F91" i="5"/>
  <c r="I90" i="5"/>
  <c r="F90" i="5"/>
  <c r="I89" i="5"/>
  <c r="F89" i="5"/>
  <c r="I88" i="5"/>
  <c r="F88" i="5"/>
  <c r="I87" i="5"/>
  <c r="F87" i="5"/>
  <c r="I86" i="5"/>
  <c r="F86" i="5"/>
  <c r="I85" i="5"/>
  <c r="F85" i="5"/>
  <c r="I84" i="5"/>
  <c r="F84" i="5"/>
  <c r="I83" i="5"/>
  <c r="F83" i="5"/>
  <c r="I82" i="5"/>
  <c r="F82" i="5"/>
  <c r="I81" i="5"/>
  <c r="F81" i="5"/>
  <c r="I80" i="5"/>
  <c r="F80" i="5"/>
  <c r="I79" i="5"/>
  <c r="F79" i="5"/>
  <c r="I78" i="5"/>
  <c r="F78" i="5"/>
  <c r="I77" i="5"/>
  <c r="F77" i="5"/>
  <c r="I76" i="5"/>
  <c r="F76" i="5"/>
  <c r="I75" i="5"/>
  <c r="F75" i="5"/>
  <c r="I74" i="5"/>
  <c r="F74" i="5"/>
  <c r="I73" i="5"/>
  <c r="F73" i="5"/>
  <c r="I72" i="5"/>
  <c r="F72" i="5"/>
  <c r="I71" i="5"/>
  <c r="F71" i="5"/>
  <c r="I70" i="5"/>
  <c r="F70" i="5"/>
  <c r="I69" i="5"/>
  <c r="F69" i="5"/>
  <c r="I68" i="5"/>
  <c r="F68" i="5"/>
  <c r="I67" i="5"/>
  <c r="F67" i="5"/>
  <c r="I66" i="5"/>
  <c r="F66" i="5"/>
  <c r="I65" i="5"/>
  <c r="F65" i="5"/>
  <c r="I64" i="5"/>
  <c r="F64" i="5"/>
  <c r="I63" i="5"/>
  <c r="F63" i="5"/>
  <c r="I62" i="5"/>
  <c r="F62" i="5"/>
  <c r="I61" i="5"/>
  <c r="F61" i="5"/>
  <c r="I60" i="5"/>
  <c r="F60" i="5"/>
  <c r="I59" i="5"/>
  <c r="F59" i="5"/>
  <c r="I58" i="5"/>
  <c r="F58" i="5"/>
  <c r="I57" i="5"/>
  <c r="F57" i="5"/>
  <c r="I56" i="5"/>
  <c r="F56" i="5"/>
  <c r="I55" i="5"/>
  <c r="F55" i="5"/>
  <c r="I54" i="5"/>
  <c r="F54" i="5"/>
  <c r="I53" i="5"/>
  <c r="F53" i="5"/>
  <c r="I52" i="5"/>
  <c r="F52" i="5"/>
  <c r="I51" i="5"/>
  <c r="F51" i="5"/>
  <c r="I50" i="5"/>
  <c r="F50" i="5"/>
  <c r="I49" i="5"/>
  <c r="F49" i="5"/>
  <c r="I48" i="5"/>
  <c r="F48" i="5"/>
  <c r="I47" i="5"/>
  <c r="F47" i="5"/>
  <c r="I46" i="5"/>
  <c r="F46" i="5"/>
  <c r="I45" i="5"/>
  <c r="F45" i="5"/>
  <c r="I44" i="5"/>
  <c r="F44" i="5"/>
  <c r="I43" i="5"/>
  <c r="F43" i="5"/>
  <c r="I42" i="5"/>
  <c r="F42" i="5"/>
  <c r="I41" i="5"/>
  <c r="F41" i="5"/>
  <c r="I40" i="5"/>
  <c r="F40" i="5"/>
  <c r="I39" i="5"/>
  <c r="F39" i="5"/>
  <c r="I38" i="5"/>
  <c r="F38" i="5"/>
  <c r="I37" i="5"/>
  <c r="F37" i="5"/>
  <c r="I36" i="5"/>
  <c r="F36" i="5"/>
  <c r="I35" i="5"/>
  <c r="I34" i="5"/>
  <c r="F34" i="5"/>
  <c r="I33" i="5"/>
  <c r="F33" i="5"/>
  <c r="I32" i="5"/>
  <c r="F32" i="5"/>
  <c r="I31" i="5"/>
  <c r="F31" i="5"/>
  <c r="I30" i="5"/>
  <c r="F30" i="5"/>
  <c r="I29" i="5"/>
  <c r="I28" i="5"/>
  <c r="F28" i="5"/>
  <c r="I27" i="5"/>
  <c r="F27" i="5"/>
  <c r="I26" i="5"/>
  <c r="I25" i="5"/>
  <c r="F25" i="5"/>
  <c r="I24" i="5"/>
  <c r="F24" i="5"/>
  <c r="I23" i="5"/>
  <c r="F23" i="5"/>
  <c r="I22" i="5"/>
  <c r="F22" i="5"/>
  <c r="I21" i="5"/>
  <c r="F21" i="5"/>
  <c r="I20" i="5"/>
  <c r="F20" i="5"/>
  <c r="I19" i="5"/>
  <c r="F19" i="5"/>
  <c r="I18" i="5"/>
  <c r="F18" i="5"/>
  <c r="I17" i="5"/>
  <c r="F17" i="5"/>
  <c r="I16" i="5"/>
  <c r="F16" i="5"/>
  <c r="I15" i="5"/>
  <c r="I14" i="5"/>
  <c r="F14" i="5"/>
  <c r="I13" i="5"/>
  <c r="F13" i="5"/>
  <c r="I12" i="5"/>
  <c r="H235" i="5" s="1"/>
  <c r="A7" i="5"/>
  <c r="A5" i="5"/>
  <c r="A4" i="5"/>
  <c r="A3" i="5"/>
  <c r="F12" i="5" l="1"/>
  <c r="H142" i="5"/>
  <c r="H157" i="5"/>
  <c r="H236" i="5"/>
  <c r="H173" i="5"/>
  <c r="H65" i="5"/>
  <c r="H76" i="5"/>
  <c r="H110" i="5"/>
  <c r="H174" i="5"/>
  <c r="H204" i="5"/>
  <c r="H33" i="5"/>
  <c r="H98" i="5"/>
  <c r="H250" i="5"/>
  <c r="H22" i="5"/>
  <c r="H34" i="5"/>
  <c r="H126" i="5"/>
  <c r="H251" i="5"/>
  <c r="H141" i="5"/>
  <c r="H205" i="5"/>
  <c r="H55" i="5"/>
  <c r="H66" i="5"/>
  <c r="H97" i="5"/>
  <c r="H221" i="5"/>
  <c r="F15" i="5"/>
  <c r="H12" i="5" s="1"/>
  <c r="F29" i="5"/>
  <c r="H87" i="5"/>
  <c r="H158" i="5"/>
  <c r="H189" i="5"/>
  <c r="H44" i="5"/>
  <c r="H190" i="5"/>
  <c r="F257" i="5"/>
  <c r="F35" i="5"/>
  <c r="H220" i="5"/>
  <c r="F103" i="5"/>
  <c r="E17" i="7"/>
  <c r="C17" i="7" s="1"/>
  <c r="D17" i="7" s="1"/>
  <c r="H77" i="5"/>
  <c r="H143" i="5"/>
  <c r="H159" i="5"/>
  <c r="H206" i="5"/>
  <c r="H222" i="5"/>
  <c r="H237" i="5"/>
  <c r="H13" i="5"/>
  <c r="H56" i="5"/>
  <c r="H88" i="5"/>
  <c r="H112" i="5"/>
  <c r="H128" i="5"/>
  <c r="H175" i="5"/>
  <c r="H191" i="5"/>
  <c r="H252" i="5"/>
  <c r="H23" i="5"/>
  <c r="H24" i="5"/>
  <c r="H35" i="5"/>
  <c r="H67" i="5"/>
  <c r="H99" i="5"/>
  <c r="H144" i="5"/>
  <c r="H160" i="5"/>
  <c r="H207" i="5"/>
  <c r="H223" i="5"/>
  <c r="H238" i="5"/>
  <c r="H46" i="5"/>
  <c r="H78" i="5"/>
  <c r="H113" i="5"/>
  <c r="H129" i="5"/>
  <c r="H176" i="5"/>
  <c r="H192" i="5"/>
  <c r="H14" i="5"/>
  <c r="H57" i="5"/>
  <c r="H89" i="5"/>
  <c r="H145" i="5"/>
  <c r="H161" i="5"/>
  <c r="H208" i="5"/>
  <c r="H224" i="5"/>
  <c r="H239" i="5"/>
  <c r="H253" i="5"/>
  <c r="H25" i="5"/>
  <c r="H36" i="5"/>
  <c r="H68" i="5"/>
  <c r="H100" i="5"/>
  <c r="H114" i="5"/>
  <c r="H130" i="5"/>
  <c r="H177" i="5"/>
  <c r="H193" i="5"/>
  <c r="H47" i="5"/>
  <c r="H79" i="5"/>
  <c r="H146" i="5"/>
  <c r="H162" i="5"/>
  <c r="H209" i="5"/>
  <c r="H225" i="5"/>
  <c r="H240" i="5"/>
  <c r="H254" i="5"/>
  <c r="H15" i="5"/>
  <c r="H26" i="5"/>
  <c r="H58" i="5"/>
  <c r="H90" i="5"/>
  <c r="H115" i="5"/>
  <c r="H131" i="5"/>
  <c r="H178" i="5"/>
  <c r="H194" i="5"/>
  <c r="H37" i="5"/>
  <c r="H69" i="5"/>
  <c r="H101" i="5"/>
  <c r="H147" i="5"/>
  <c r="H163" i="5"/>
  <c r="H210" i="5"/>
  <c r="H226" i="5"/>
  <c r="H241" i="5"/>
  <c r="H48" i="5"/>
  <c r="H80" i="5"/>
  <c r="H116" i="5"/>
  <c r="H132" i="5"/>
  <c r="H179" i="5"/>
  <c r="H195" i="5"/>
  <c r="H255" i="5"/>
  <c r="H45" i="5"/>
  <c r="H16" i="5"/>
  <c r="H27" i="5"/>
  <c r="H59" i="5"/>
  <c r="H91" i="5"/>
  <c r="H148" i="5"/>
  <c r="H164" i="5"/>
  <c r="H211" i="5"/>
  <c r="H227" i="5"/>
  <c r="H127" i="5"/>
  <c r="H38" i="5"/>
  <c r="H70" i="5"/>
  <c r="H102" i="5"/>
  <c r="H117" i="5"/>
  <c r="H133" i="5"/>
  <c r="H180" i="5"/>
  <c r="H196" i="5"/>
  <c r="H242" i="5"/>
  <c r="H256" i="5"/>
  <c r="H49" i="5"/>
  <c r="H81" i="5"/>
  <c r="H149" i="5"/>
  <c r="H165" i="5"/>
  <c r="H212" i="5"/>
  <c r="H228" i="5"/>
  <c r="H118" i="5"/>
  <c r="H134" i="5"/>
  <c r="H181" i="5"/>
  <c r="H197" i="5"/>
  <c r="H243" i="5"/>
  <c r="H39" i="5"/>
  <c r="H71" i="5"/>
  <c r="H103" i="5"/>
  <c r="H150" i="5"/>
  <c r="H166" i="5"/>
  <c r="H213" i="5"/>
  <c r="H229" i="5"/>
  <c r="H257" i="5"/>
  <c r="H50" i="5"/>
  <c r="H82" i="5"/>
  <c r="H119" i="5"/>
  <c r="H135" i="5"/>
  <c r="H182" i="5"/>
  <c r="H198" i="5"/>
  <c r="H244" i="5"/>
  <c r="H18" i="5"/>
  <c r="H29" i="5"/>
  <c r="H61" i="5"/>
  <c r="H93" i="5"/>
  <c r="H151" i="5"/>
  <c r="H214" i="5"/>
  <c r="H40" i="5"/>
  <c r="H72" i="5"/>
  <c r="H104" i="5"/>
  <c r="H120" i="5"/>
  <c r="H167" i="5"/>
  <c r="H183" i="5"/>
  <c r="H199" i="5"/>
  <c r="H230" i="5"/>
  <c r="H245" i="5"/>
  <c r="H51" i="5"/>
  <c r="H83" i="5"/>
  <c r="H136" i="5"/>
  <c r="H152" i="5"/>
  <c r="H215" i="5"/>
  <c r="H92" i="5"/>
  <c r="H19" i="5"/>
  <c r="H30" i="5"/>
  <c r="H62" i="5"/>
  <c r="H94" i="5"/>
  <c r="H105" i="5"/>
  <c r="H121" i="5"/>
  <c r="H168" i="5"/>
  <c r="H184" i="5"/>
  <c r="H231" i="5"/>
  <c r="H246" i="5"/>
  <c r="H28" i="5"/>
  <c r="H41" i="5"/>
  <c r="H73" i="5"/>
  <c r="H137" i="5"/>
  <c r="H153" i="5"/>
  <c r="H200" i="5"/>
  <c r="H216" i="5"/>
  <c r="H52" i="5"/>
  <c r="H84" i="5"/>
  <c r="H106" i="5"/>
  <c r="H122" i="5"/>
  <c r="H169" i="5"/>
  <c r="H185" i="5"/>
  <c r="H232" i="5"/>
  <c r="H247" i="5"/>
  <c r="H20" i="5"/>
  <c r="H31" i="5"/>
  <c r="H63" i="5"/>
  <c r="H95" i="5"/>
  <c r="H138" i="5"/>
  <c r="H154" i="5"/>
  <c r="H201" i="5"/>
  <c r="H217" i="5"/>
  <c r="H293" i="5"/>
  <c r="H60" i="5"/>
  <c r="H42" i="5"/>
  <c r="H74" i="5"/>
  <c r="H107" i="5"/>
  <c r="H123" i="5"/>
  <c r="H170" i="5"/>
  <c r="H186" i="5"/>
  <c r="H233" i="5"/>
  <c r="H248" i="5"/>
  <c r="H53" i="5"/>
  <c r="H85" i="5"/>
  <c r="H139" i="5"/>
  <c r="H155" i="5"/>
  <c r="H202" i="5"/>
  <c r="H218" i="5"/>
  <c r="H111" i="5"/>
  <c r="H17" i="5"/>
  <c r="H21" i="5"/>
  <c r="H32" i="5"/>
  <c r="H64" i="5"/>
  <c r="H96" i="5"/>
  <c r="H108" i="5"/>
  <c r="H124" i="5"/>
  <c r="H171" i="5"/>
  <c r="H187" i="5"/>
  <c r="H234" i="5"/>
  <c r="H43" i="5"/>
  <c r="H75" i="5"/>
  <c r="H140" i="5"/>
  <c r="H156" i="5"/>
  <c r="H203" i="5"/>
  <c r="H219" i="5"/>
  <c r="H249" i="5"/>
  <c r="H54" i="5"/>
  <c r="H86" i="5"/>
  <c r="H109" i="5"/>
  <c r="H125" i="5"/>
  <c r="H172" i="5"/>
  <c r="H188" i="5"/>
  <c r="F296" i="5" l="1"/>
  <c r="E16" i="7" l="1"/>
  <c r="C16" i="7" s="1"/>
  <c r="D16" i="7" s="1"/>
  <c r="E15" i="7" l="1"/>
  <c r="C15" i="7" s="1"/>
  <c r="D15" i="7" s="1"/>
  <c r="E18" i="7" l="1"/>
  <c r="C18" i="7" s="1"/>
  <c r="D18" i="7" s="1"/>
  <c r="E10" i="7" l="1"/>
  <c r="E11" i="7"/>
  <c r="C11" i="7" s="1"/>
  <c r="D11" i="7" s="1"/>
  <c r="F249" i="2"/>
  <c r="F256" i="2"/>
  <c r="F258" i="2"/>
  <c r="F260" i="2"/>
  <c r="F262" i="2"/>
  <c r="F243" i="2"/>
  <c r="F237" i="2"/>
  <c r="F207" i="2"/>
  <c r="F174" i="2"/>
  <c r="F143" i="2"/>
  <c r="F111" i="2"/>
  <c r="E12" i="7" l="1"/>
  <c r="C12" i="7" s="1"/>
  <c r="D12" i="7" s="1"/>
  <c r="C10" i="7"/>
  <c r="D10" i="7" s="1"/>
  <c r="E22" i="7"/>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31" i="2"/>
  <c r="F32" i="2"/>
  <c r="F33" i="2"/>
  <c r="F34" i="2"/>
  <c r="F30" i="2"/>
  <c r="F35" i="2" l="1"/>
  <c r="F13" i="2" l="1"/>
  <c r="A7" i="2"/>
  <c r="A6" i="2"/>
  <c r="A5" i="2"/>
  <c r="A4" i="2"/>
  <c r="F22" i="2" l="1"/>
  <c r="F24" i="2"/>
  <c r="F17" i="2"/>
  <c r="F18" i="2"/>
  <c r="F20" i="2"/>
  <c r="F21" i="2"/>
  <c r="F23" i="2"/>
  <c r="F25" i="2"/>
  <c r="F16" i="2"/>
  <c r="F27" i="2"/>
  <c r="F28" i="2"/>
  <c r="F19" i="2"/>
  <c r="F14" i="2" l="1"/>
  <c r="F264" i="2" l="1"/>
  <c r="F265" i="2" s="1"/>
  <c r="F266" i="2" s="1"/>
</calcChain>
</file>

<file path=xl/sharedStrings.xml><?xml version="1.0" encoding="utf-8"?>
<sst xmlns="http://schemas.openxmlformats.org/spreadsheetml/2006/main" count="4076" uniqueCount="901">
  <si>
    <t xml:space="preserve">Đơn vị tính: Đồng </t>
  </si>
  <si>
    <t>Stt</t>
  </si>
  <si>
    <t>Nội dung</t>
  </si>
  <si>
    <t>Đơn vị</t>
  </si>
  <si>
    <t>Khối Lượng</t>
  </si>
  <si>
    <t>Thành tiền</t>
  </si>
  <si>
    <t>Ghi chú</t>
  </si>
  <si>
    <t>[1]</t>
  </si>
  <si>
    <t>[2]</t>
  </si>
  <si>
    <t>[3]</t>
  </si>
  <si>
    <t>[4]</t>
  </si>
  <si>
    <t>[5]</t>
  </si>
  <si>
    <t>[8]</t>
  </si>
  <si>
    <t>IV</t>
  </si>
  <si>
    <t>Hệ thống Busway, cáp, máng cáp, thiết bị điện</t>
  </si>
  <si>
    <t>Tủ điện biến áp cách ly chuyên dụng y tế
- Tủ điện cấp nguồn trung tính cách ly an toàn cho bênh nhân, nhân viên y tế và phòng cháy nổ.
- Công suất ra 10kVA 1P 220VAC
- Giám sát điện trở cách điện và cảnh bảo xuất tuyến chạm đất.
- Tiêu chuẩn IEC 60364-7-710 / TCVN 7447-7-710</t>
  </si>
  <si>
    <t>tủ</t>
  </si>
  <si>
    <t>Bảng giám sát tập trung</t>
  </si>
  <si>
    <t>bộ</t>
  </si>
  <si>
    <t>Cáp truyền thông RS485 nối giữa các thiết bị giám sát - AWG18</t>
  </si>
  <si>
    <t>m</t>
  </si>
  <si>
    <t>UPS ONLINE 100 KVA / 90 KW (có biến áp cách ly ngõ ra) và hệ thống Acqui lưu điện 10 phút</t>
  </si>
  <si>
    <t>UPS ONLINE 160 KVA / 144 KW (có biến áp cách ly ngõ ra) và hệ thống Acqui lưu điện 10 phút</t>
  </si>
  <si>
    <t>Chi phí lắp đặt thiết bị và thí nghiệm, hiệu chỉnh thiết bị</t>
  </si>
  <si>
    <t>hệ</t>
  </si>
  <si>
    <t>V</t>
  </si>
  <si>
    <t>Nội thất phòng mổ</t>
  </si>
  <si>
    <t>ĐỒNG HỒ ĐẾM THỜI GIAN MỔ CHUYÊN DỤNG TRONG KHU PHẪU THUẬT</t>
  </si>
  <si>
    <t>Hãng sản xuất : MES-Engineering</t>
  </si>
  <si>
    <t>Model: MES-CLK-OT-1-F</t>
  </si>
  <si>
    <t>Cấu hình:</t>
  </si>
  <si>
    <t>- Đồng hồ: 1 cái</t>
  </si>
  <si>
    <t>- Bộ điều khiển: 1 cái</t>
  </si>
  <si>
    <t>Thông số kỹ thuật:</t>
  </si>
  <si>
    <t>Đồng hồ cho phép hiển thị đầy đủ thông tin về thời gian thưc, thời gian phẫu thuật, thời gian gây mê.</t>
  </si>
  <si>
    <t>Bộ điều khiển dùng để cài đặt thời gian cho đồng hồ, bao gồm cài đặt thời gian thực, thời gian phẫu thuật và thời gian mê</t>
  </si>
  <si>
    <t>Kích thước (WxHxD)mm: 800x350x70.</t>
  </si>
  <si>
    <t>Nguồn cấp: AC 220V/ 50Hz</t>
  </si>
  <si>
    <t>Công suất: 50W</t>
  </si>
  <si>
    <t>Đèn led để hiển thị: led 7 thanh màu đỏ</t>
  </si>
  <si>
    <t>Kích thước đèn LED hiền thị: 4x6cm (Loại lớn)</t>
  </si>
  <si>
    <t>TỦ ĐỰNG DỤNG CỤ Y TẾ PHÒNG MỔ</t>
  </si>
  <si>
    <t>-Kích thước: DxRxC: 1000x350x1920mm.</t>
  </si>
  <si>
    <t>-Các tầng có thể điều chỉnh độ cao, thấp giúp dễ dàng bố trí thiết bị</t>
  </si>
  <si>
    <t>-Tủ có hộc kéo có thể làm mặt bàn thao tác.</t>
  </si>
  <si>
    <t>-Có thể bố trí âm tường.</t>
  </si>
  <si>
    <t>-Tủ được gia công vững chắc, thẩm mỹ cao.</t>
  </si>
  <si>
    <t>BỘ CẢNH BÁO TẬP TRUNG TỦ IPS PHÒNG MỔ</t>
  </si>
  <si>
    <t>Công nghệ : BENDER-CHLB Đức.</t>
  </si>
  <si>
    <t>Bộ cảnh báo tập trung tủ IPS khu phòng mổ:
Giám sát các tủ IPS phòng mổ ,bộ cảnh báo từ xa MK2430-12, đóng vai trò làm trạm chủ giám sát toàn bộ thông số của hệ thống tủ IPS, sẽ cảnh báo kêu và đèn nháy khi có tình trạng nguy hiểm. Có đèn LED xanh chỉ trị trạng thái an toàn và LED đỏ chỉ thị trạng thái cấm. Màn hình LCD thể hiện các thông báo dạng chữ. Có nút TEST để nhân viên bệnh viện thử nghiệm các hoạt động .
Một thiết bị MK2430 cho phép giám sát 8 tủ IPS.</t>
  </si>
  <si>
    <t>BỘ CẢNH BÁO TỪ XA ĐẶT TRONG TỪNG PHÒNG MỔ</t>
  </si>
  <si>
    <t>Công nghệ : BENDER-CHLB Đức</t>
  </si>
  <si>
    <t>Chức năng:Giám sát tủ IPS phòng mổ ,bộ cảnh báo từ xa MK2007, sẽ cảnh báo kêu và đèn nháy khi có tình trạng nguy hiểm. Có đèn LED xanh chỉ trị trạng thái an toàn và LED đỏ chỉ thị trạng thái cấm. Có nút TEST để nhân viên bệnh viện thử nghiệm các hoạt động .</t>
  </si>
  <si>
    <t>ĐÈN ĐỌC FILM X - QUANG DILOS 300</t>
  </si>
  <si>
    <t>Hãng sản xuất:DILOS</t>
  </si>
  <si>
    <t>Model : Dilos 300</t>
  </si>
  <si>
    <t xml:space="preserve">-KT :Khung (mm) (WxDxH) : 1,109 x 512 x 39 </t>
  </si>
  <si>
    <t xml:space="preserve">-Đèn (mm) (WxD) : 1,068 x 422 (42” x 17”) </t>
  </si>
  <si>
    <t xml:space="preserve">Nguồn:    </t>
  </si>
  <si>
    <t>- Dòng điện (tối đa) 2,1A</t>
  </si>
  <si>
    <t>- Công suất tiêu thụ (tối đa): 120W</t>
  </si>
  <si>
    <t>Tính năng kỹ thuât:</t>
  </si>
  <si>
    <t xml:space="preserve">- Nguồn sáng : EEFL Lamp </t>
  </si>
  <si>
    <t xml:space="preserve">- Độ sáng : 7,000~12,000 Lux (Liên tục hoạt động) / m2, 2,300 ~ 4,000 cd / m2 </t>
  </si>
  <si>
    <t xml:space="preserve">- Tính đồng nhất  : 90% min </t>
  </si>
  <si>
    <t>-Tuổi thọ : &gt; 20,000 giờ</t>
  </si>
  <si>
    <t xml:space="preserve">Cửa lùa bán tự động mở tay: 900x2100mm  </t>
  </si>
  <si>
    <t xml:space="preserve">- Cửa  làm bằng vách Panel PU </t>
  </si>
  <si>
    <t>- Cửa lắp đặt trên hệ thống ray trượt cửa lùa bán tự động</t>
  </si>
  <si>
    <t>- Có ô kính trong quan sát trong,ngoài</t>
  </si>
  <si>
    <t>- Nẹp nhôm bo góc cửa</t>
  </si>
  <si>
    <t>- Tay nắm cửa inox</t>
  </si>
  <si>
    <t>BẢNG ĐIỀU KHIỂN PHÒNG MỔ ĐA NĂNG</t>
  </si>
  <si>
    <t xml:space="preserve">Có khả năng tích hợp: </t>
  </si>
  <si>
    <t xml:space="preserve">- Điều khiển, giám sát hệ thống điện cách ly. </t>
  </si>
  <si>
    <t>- Điều khiển bật tắt đèn chiếu sáng, cửa…</t>
  </si>
  <si>
    <t>- Tích hợp đồng hồ thời gian, đồng hồ mổ, bộ điều khiển.</t>
  </si>
  <si>
    <t>- Tích hợp Bộ MK2007 -BENDER giám sát tủ BACL</t>
  </si>
  <si>
    <t xml:space="preserve">- Lỗ chờ gắn thiết bị điều khiển của hệ thống ĐHKK, gọi y tá ….(do bên mua cung cấp) </t>
  </si>
  <si>
    <t>(Thiết bị các bên liên quan cung cấp)</t>
  </si>
  <si>
    <t xml:space="preserve"> - Kích thước: H750xW550xD150 mm</t>
  </si>
  <si>
    <t>- Vật liệu: Mặt ngoài inox 304</t>
  </si>
  <si>
    <t>Passbox chuyển đồ tự làm sạch (Dynamic Pass Box)</t>
  </si>
  <si>
    <t>- Kích thước ngoài : (RxSxC) : 740x660x1100mm</t>
  </si>
  <si>
    <t>- Kích thước trong : (RxSxC) : 600x600x600mm</t>
  </si>
  <si>
    <t>- Vật liệu : Inox 304</t>
  </si>
  <si>
    <t>- Đồng hồ chênh áp : 0 -500 Pa</t>
  </si>
  <si>
    <t>- Công suất quạt :  200W</t>
  </si>
  <si>
    <t>- Cửa Pass Box: Có gioăng làm kín khí cùng kính cường lực ngăn chặn nguồn khí bên trong Pass Box rò rỉ ra ngoài phòng sạch.</t>
  </si>
  <si>
    <t>- Thân trong Pass box: Được làm bằng thép không gỉ, có độ bền cao và đặc biệt không gây ra bụi trong quá trình hoạt động. </t>
  </si>
  <si>
    <t xml:space="preserve">- Khóa Pass box: khóa liên động được thiết kế sử dụng bằng điện hoặc cơ khí, đảm bảo 2 cửa không mở cùng một lúc. </t>
  </si>
  <si>
    <t>- Bản lề: Có cấu trúc chịu được tải trọng cao.</t>
  </si>
  <si>
    <t>- Chân đỡ: Chiều cao tùy chỉnh.</t>
  </si>
  <si>
    <t>- Thiết kế vòng cung tích hợp của khu làm việc,không góc chết,dễ làm sạch</t>
  </si>
  <si>
    <t>- Thiết kế áp suất âm 2 lớp, không có nguy cơ rò rỉ</t>
  </si>
  <si>
    <t>- Màng lọc Hepa dày 120mm : Lọc sạch 99,99 % không khí tạo ra dòng khí giúp làm sạch đồ vật.</t>
  </si>
  <si>
    <t>- Lưu lượng : 800-1000m3/h</t>
  </si>
  <si>
    <t>- Có đèn UV diệt khuẩn.</t>
  </si>
  <si>
    <t>Vật tư điện và vật tư phụ lắp đặt hệ thống</t>
  </si>
  <si>
    <t>Bộ</t>
  </si>
  <si>
    <t>Cái</t>
  </si>
  <si>
    <t>Lô</t>
  </si>
  <si>
    <t xml:space="preserve">    </t>
  </si>
  <si>
    <t>TRẠM PHÂN PHỐI OXY TỰ ĐỘNG 20 BÌNH (2X10)</t>
  </si>
  <si>
    <t>HT</t>
  </si>
  <si>
    <t>Phoenix / Anh</t>
  </si>
  <si>
    <t>Hàng mới 100%, sản xuất 2021 trở về sau</t>
  </si>
  <si>
    <t>Tiêu chuẩn chất lượng: ISO 13485, ISO 9001</t>
  </si>
  <si>
    <t>Tính năng kỹ thuật:</t>
  </si>
  <si>
    <t>Bộ điều phối cung cấp nguồn khí liên tục từ hai nhánh bình vào hệ thống bằng cách chuyển đổi tự động nhánh hoạt động sang nhánh dự phòng khi nhánh hoạt động hết khí</t>
  </si>
  <si>
    <t>Có đồng hồ hiển thị áp lực đầu vào-đầu ra, các van an toàn, có chỉ báo bằng đèn tình trạng hoạt động và báo động</t>
  </si>
  <si>
    <t>Bảng theo dõi và chỉ báo trạng thái các khí có thể nâng cấp thêm các đầu tín hiệu tới hệ thống báo động trung tâm và BMS theo yêu cầu</t>
  </si>
  <si>
    <t>Sử dụng điện 220-240V/50Hz/1 pha</t>
  </si>
  <si>
    <t>Bảng theo dõi và chỉ báo trạng thái gồm 2 phần:</t>
  </si>
  <si>
    <t>'- Bảng chỉ báo Trạng thái bộ điều phối gồm các đèn LED báo:</t>
  </si>
  <si>
    <t xml:space="preserve">   + Trạng thái "Hoạt động" (RUNNING) cho mỗi nhánh bình</t>
  </si>
  <si>
    <t xml:space="preserve">   + Trạng thái "Áp suất thấp" (LOW PRESSURE) cho mỗi nhánh bình</t>
  </si>
  <si>
    <t xml:space="preserve">   + Trạng thái "Hết khí" (EMPTY) cho mỗi nhánh bình</t>
  </si>
  <si>
    <t xml:space="preserve">   + Trạng thái "Áp suất cao" (HIGH PRESSURE) cho đường ống cấp vào hệ thống</t>
  </si>
  <si>
    <t xml:space="preserve">   + Trạng thái "Áp suất thấp" (LOW PRESSURE) cho đường ống cấp vào hệ thống</t>
  </si>
  <si>
    <t>- Bảng chỉ báo báo động gồm các đèn LED báo:</t>
  </si>
  <si>
    <t xml:space="preserve">   + Trạng thái "Máy chạy" (POWER ON) để báo bộ điều phối được cấp điện chạy</t>
  </si>
  <si>
    <t xml:space="preserve">   + Trạng thái  "Bình thường" (NORMAL) để báo bộ điều phối chạy bình thường</t>
  </si>
  <si>
    <t xml:space="preserve">   + Cảnh báo "Thay bình khí" (CHANGE CYLINDERS) để báo khi chuyển nhánh bình hoạt động sang nhánh dự phòng</t>
  </si>
  <si>
    <t xml:space="preserve">   + Cảnh báo "Thay bình khí lập tức" (CHANGE CYLINDERS IMMEDIATELY) để báo khi nhánh dự phòng cũng hết khí</t>
  </si>
  <si>
    <t xml:space="preserve">   + Cảnh báo "Lỗi áp suất" (PRESSURE FAULT) để báo khi áp suất tại đường ống cấp vào hệ thống quá cao hoặc quá thấp</t>
  </si>
  <si>
    <t xml:space="preserve">   + Cảnh báo "Lỗi hệ thống" (SYSTEM FAULT) để báo khi xảy ra lỗi cáp nguồn</t>
  </si>
  <si>
    <t>Đáp ứng yêu cầu của HTM02-01/HTM 2022, ISO 7396-1</t>
  </si>
  <si>
    <t>Cấu hình bao gồm:</t>
  </si>
  <si>
    <t>1.1</t>
  </si>
  <si>
    <t>Bộ điều phối tự động cho khí O2</t>
  </si>
  <si>
    <t>1.2</t>
  </si>
  <si>
    <t>Bộ thanh góp kết nối bình O2 (cho dàn 20 bình)</t>
  </si>
  <si>
    <t>1.3</t>
  </si>
  <si>
    <t>Giá đỡ cố định dàn thanh góp và chai O2 (cho dàn 20 bình)</t>
  </si>
  <si>
    <t>1.4</t>
  </si>
  <si>
    <t xml:space="preserve">Dây nối cao áp bình O2 </t>
  </si>
  <si>
    <t>dây</t>
  </si>
  <si>
    <t>1.5</t>
  </si>
  <si>
    <t>Đầu ra nối hệ thống</t>
  </si>
  <si>
    <t>1.6</t>
  </si>
  <si>
    <t>Đường kết nối O2 dự phòng</t>
  </si>
  <si>
    <t>1.7</t>
  </si>
  <si>
    <t>Chai Oxy 40 lít (mua trong nước)</t>
  </si>
  <si>
    <t>chai</t>
  </si>
  <si>
    <t>VN</t>
  </si>
  <si>
    <t>1.8</t>
  </si>
  <si>
    <t>Phụ kiện lắp đặt trung tâm Oxy</t>
  </si>
  <si>
    <t>TRẠM PHÂN PHỐI CO2 TỰ ĐỘNG 04 BÌNH (2X2)</t>
  </si>
  <si>
    <t>2.1</t>
  </si>
  <si>
    <t>Bộ điều phối tự động cho khí CO2</t>
  </si>
  <si>
    <t>2.2</t>
  </si>
  <si>
    <t>Bộ thanh góp kết nối bình CO2 (cho dàn 4 bình) tích hợp van một chiều</t>
  </si>
  <si>
    <t>2.3</t>
  </si>
  <si>
    <t>Giá đỡ cố định dàn thanh góp và chai CO2 (cho dàn 4 bình)</t>
  </si>
  <si>
    <t>2.4</t>
  </si>
  <si>
    <t>Dây nối cao áp bình CO2</t>
  </si>
  <si>
    <t>2.5</t>
  </si>
  <si>
    <t>2.6</t>
  </si>
  <si>
    <t>Chai CO2 40 lít (mua trong nước)</t>
  </si>
  <si>
    <t>2.7</t>
  </si>
  <si>
    <t>Phụ kiện lắp đặt trung tâm CO2</t>
  </si>
  <si>
    <t xml:space="preserve">HỆ THỐNG MÁY NÉN KHÍ Y TẾ TRUNG TÂM TẬP CHUNG KẾT HỢP 4BAR VÀ 7BAR </t>
  </si>
  <si>
    <t>Đáp ứng yêu cẩu của HTM2022</t>
  </si>
  <si>
    <t xml:space="preserve">Hệ thống gồm 03 máy nén khí </t>
  </si>
  <si>
    <t>Máy nén khí kiểu trục vít hoạt động êm và không rung</t>
  </si>
  <si>
    <t>Cấu trúc dạng modun cho phép nâng cấp hệ thống thêm để đáp ứng các nhu cầu cao hơn trong tương lai</t>
  </si>
  <si>
    <t>3.1</t>
  </si>
  <si>
    <t>Máy nén khí</t>
  </si>
  <si>
    <t>máy</t>
  </si>
  <si>
    <t>Lưu lượng hệ thống: 1404 lít/phút tại áp suất 7 bar</t>
  </si>
  <si>
    <t>Công suất motor: 5,5 Kw</t>
  </si>
  <si>
    <t>Độ ồn: 60 Db</t>
  </si>
  <si>
    <t>Điện áp: 400V-50Hz</t>
  </si>
  <si>
    <t>Thiết kế nhỏ gọn, có hộp tiêu âm giảm tối đa độ ồn, có đế chống rung</t>
  </si>
  <si>
    <t>Dễ dàng bảo trì nhờ cửa truy nhập độc lập</t>
  </si>
  <si>
    <t>3.2</t>
  </si>
  <si>
    <t>Bộ sấy khô khí nén/lọc khí nén dạng đôi</t>
  </si>
  <si>
    <t>Bộ lọc khí nhiều cấp tạo khí nén đạt tiêu chuẩn khí y tế theo HTM2022:</t>
  </si>
  <si>
    <t>- Lọc kết tụ lọc bỏ các hạt cực nhỏ</t>
  </si>
  <si>
    <t>- Lọc than hoạt tính loại bỏ hơi dầu</t>
  </si>
  <si>
    <t>- Lọc khử trùng y tế loại bỏ vi khuẩn</t>
  </si>
  <si>
    <t xml:space="preserve">- Các bộ lọc có đồng hồ áp lực hiển thị hiệu suất và báo thay thế các bộ lọc </t>
  </si>
  <si>
    <t>Cột sấy khí dạng tháp đôi:</t>
  </si>
  <si>
    <t>- Có chứa các hoạt chất sấy khô khí để loại bỏ nước khỏi khí nén</t>
  </si>
  <si>
    <t>- Duy trì nhiệt độ điểm sương dưới -46°C</t>
  </si>
  <si>
    <t xml:space="preserve">Bộ lọc khí và cột sấy khí có thể cô lập riêng lẻ để bảo trì </t>
  </si>
  <si>
    <t>3.3</t>
  </si>
  <si>
    <t>Bộ điều khiển chạy luân phiên</t>
  </si>
  <si>
    <t>Theo dõi và đảm bảo việc cung cấp khí nén liên tục</t>
  </si>
  <si>
    <t>Có màn hiển thị kỹ thuật số</t>
  </si>
  <si>
    <t>Hiển thị trạng thái hệ thống và báo động</t>
  </si>
  <si>
    <t>Có chế độ luân phiên máy nén tự động hoặc bằng tay</t>
  </si>
  <si>
    <t>Tín hiệu trạng thái hệ thống có thể kết xuất ra thiết bị báo động hoặc BMS</t>
  </si>
  <si>
    <t>Tự động khởi động lại hệ thống sau sự cố mất điện</t>
  </si>
  <si>
    <t>3.4</t>
  </si>
  <si>
    <t>Bình tích áp trung gian 1.000 lít</t>
  </si>
  <si>
    <t>bình</t>
  </si>
  <si>
    <t>HỆ THỐNG MÁY HÚT KHÍ TRUNG TÂM</t>
  </si>
  <si>
    <t>Hệ thống gồm 03 bơm hút</t>
  </si>
  <si>
    <t>Bơm hút kiểu cánh gạt quay giúp hoạt động êm và không rung</t>
  </si>
  <si>
    <t>4.1</t>
  </si>
  <si>
    <t>Bơm hút</t>
  </si>
  <si>
    <t>Lưu lượng hệ thống: 1250 lít/phút (với 2 máy chạy) tại -475mmHg</t>
  </si>
  <si>
    <t>Công suất motor: 2,2 kW</t>
  </si>
  <si>
    <t>Độ ồn: 65 dB</t>
  </si>
  <si>
    <t>Có đế chống rung</t>
  </si>
  <si>
    <t>Thiết kế compact với hệ thống tuần hoàn dầu bên trong chống rò rỉ dầu</t>
  </si>
  <si>
    <t>Làm mát bằng không khí, có bộ khử hơi dầu</t>
  </si>
  <si>
    <t>4.2</t>
  </si>
  <si>
    <t>Bộ lọc khuẩn kép</t>
  </si>
  <si>
    <t>Hiệu suất lọc 99.995%</t>
  </si>
  <si>
    <t>Có các đồng hồ đo chênh áp để hiển thị hiệu năng bộ lọc</t>
  </si>
  <si>
    <t>Thiết kế song song để cô lập riêng lẻ khi bảo trì</t>
  </si>
  <si>
    <t>Suy áp qua lọc trong giới hạn cho phép theo HTM 2022</t>
  </si>
  <si>
    <t>Có bình chứa nước ngưng tụ và các van cô lập</t>
  </si>
  <si>
    <t>4.3</t>
  </si>
  <si>
    <t>Bộ điều khiển luân phiên</t>
  </si>
  <si>
    <t>Theo dõi và đảm bảo việc cung cấp khí hút liên tục</t>
  </si>
  <si>
    <t>Tín hiệu khẩn cấp có thể kết xuất ra thiết bị báo động hoặc BMS</t>
  </si>
  <si>
    <t>4.4</t>
  </si>
  <si>
    <t>Bình tích chân không 1.600 lít</t>
  </si>
  <si>
    <t>Bình</t>
  </si>
  <si>
    <t>THIẾT BỊ NGOẠI VI</t>
  </si>
  <si>
    <t>12.1</t>
  </si>
  <si>
    <t xml:space="preserve">BỘ ĐIỀU CHỈNH LƯU LƯỢNG OXY KÈM BÌNH LÀM ẨM </t>
  </si>
  <si>
    <t>Rs + MAK/ 500/ Flow-meter/ Ý</t>
  </si>
  <si>
    <t>Yêu cầu Kỹ thuật:</t>
  </si>
  <si>
    <t>Dải lưu lượng: 0 - ≥ 15 lít/phút</t>
  </si>
  <si>
    <t>Độ sai số: ≤ 10%</t>
  </si>
  <si>
    <r>
      <t xml:space="preserve">Bình làm ẩm </t>
    </r>
    <r>
      <rPr>
        <sz val="12"/>
        <rFont val="Calibri"/>
        <family val="2"/>
      </rPr>
      <t>≥</t>
    </r>
    <r>
      <rPr>
        <sz val="12"/>
        <rFont val="Times New Roman"/>
        <family val="1"/>
      </rPr>
      <t xml:space="preserve"> 350ml có thể hấp tiệt trùng ở 121</t>
    </r>
    <r>
      <rPr>
        <sz val="12"/>
        <rFont val="Calibri"/>
        <family val="2"/>
      </rPr>
      <t>°C</t>
    </r>
  </si>
  <si>
    <t>Có đầu cắm nhanh tương thích với ổ khí kèm theo</t>
  </si>
  <si>
    <t>12.2</t>
  </si>
  <si>
    <t>BỘ HÚT DỊCH GẮN TƯỜNG</t>
  </si>
  <si>
    <t>EASYVAC 1000 + MAK/2000/ Flow-meter/ Ý</t>
  </si>
  <si>
    <t>Dải đo: 0-950 mmbar</t>
  </si>
  <si>
    <t>Có ba chế độ hút Điều chỉnh/Tắt/Tối đa (REG/OFF/FULL)</t>
  </si>
  <si>
    <r>
      <t xml:space="preserve">Bình chứa dịch dung tích </t>
    </r>
    <r>
      <rPr>
        <sz val="12"/>
        <rFont val="Calibri"/>
        <family val="2"/>
      </rPr>
      <t>≥</t>
    </r>
    <r>
      <rPr>
        <sz val="12"/>
        <rFont val="Times New Roman"/>
        <family val="1"/>
      </rPr>
      <t xml:space="preserve"> 2000ml bằng nhựa</t>
    </r>
  </si>
  <si>
    <t>12.3</t>
  </si>
  <si>
    <t>BỘ HÚT DỊCH DI ĐỘNG CHO PHÒNG MỔ</t>
  </si>
  <si>
    <t>Gồm một bộ hút dịch, 2 bình chứa dịch và 1 xe đẩy</t>
  </si>
  <si>
    <t>Dải điều chỉnh: 0 - ≥ 950 mmbar</t>
  </si>
  <si>
    <t>Có 2 bình chứa dịch, mỗi bình dung tích ≥ 2000ml</t>
  </si>
  <si>
    <t>12.4</t>
  </si>
  <si>
    <t>ADAPTER CHO LOẠI KHÍ OXY</t>
  </si>
  <si>
    <t>Flow-meter/ Ý</t>
  </si>
  <si>
    <t>Có nhãn nhận dạng và kết cấu chống cắm nhầm</t>
  </si>
  <si>
    <t>12.5</t>
  </si>
  <si>
    <t>ADAPTER CHO LOẠI KHÍ MA4</t>
  </si>
  <si>
    <t>12.6</t>
  </si>
  <si>
    <t>ADAPTER CHO LOẠI KHÍ VAC</t>
  </si>
  <si>
    <t>12.7</t>
  </si>
  <si>
    <t>ADAPTER CHO LOẠI KHÍ SA7</t>
  </si>
  <si>
    <t>VI</t>
  </si>
  <si>
    <t>Hệ thống khí y tế</t>
  </si>
  <si>
    <t>I</t>
  </si>
  <si>
    <t>Tổng đài IP PABX
Bộ khung cơ bản, gắn rack 19', với 5 khe cắm
Bộ nguồn 350W
Bộ điều khiển:
- 01 máy chủ ứng dụng truyền thông hợp nhất hỗ trợ 200 cổng
Giấy phép tài nguyên:
- Giấy phép 04 kênh trung kế VoIP/SIP
- Giấy phép cho 30 kết nối thiết bị mở rộng LIP/MEX
- 05-Giấy phép người dùng UCS-ADVANCED tiêu chuẩn (Nền tảng đa hệ điều hành w/ Đăng nhập một thiết bị)
- 04-Giấy phép và tài nguyên kênh kết nối UVM AA cơ bản với dung lượng lưu trữ tin nhắn trong 1 giờ hỗ trợ cả chức năng thông báo/tích hợp Thư thoại đến email và chức năng ghi âm hai chiều
- 06-LDP cổng kết nối số mở rộng
- 06-Cổng kết nối mở rộng Analog SLT
- 01 năm bảo hành phần mềm.
Giấy phép 320 cổng và 8 trung kế.</t>
  </si>
  <si>
    <t>Điện thoại IP</t>
  </si>
  <si>
    <t>cái</t>
  </si>
  <si>
    <t>Camera thân dài có ống kính thay đổi, IP66
(2M H.265 NW IR Bullet Camera:
• Max. 2megapixel (1920 x 1080) resolution
• 0.03Lux (Color), 0Lux (B/W, IR LED on)
• 3.2 ~ 10mm (3.1x) varifocal lens
• Max. 30fps@2M all resolutions (H.265/H.264)
• H.265, H.264, MJPEG codec supported, Multiple streaming
• Motion detection, Tampering, Defocus detection
• Hallway view (90˚/270˚), LDC support
• Micro SD/SDHC/SDXC memory slot (Max. 128GB)
• IR viewable length 30m
• IP66, IK10, PoE/12VDC)</t>
  </si>
  <si>
    <t>Camera Dome có ống kính cố đinh, gắn trần
(2M H.265 NW IR Dome Camera:
• Maximum 2megapixel (1920 x 1080) resolution
• 0.03Lux (Color), 0Lux (B/W, IR LED on)
• 2.8mm fixed lens
• Maximum 30fps@2MP all resolutions (H.265/H.264)
• H.265, H.264, MJPEG codec supported, Multiple streaming
• Motion detection, Tampering, Defocus detection
• Hallway view (90°/270°), LDC support
• Micro SD/SDHC/SDXC memory slot (Max. 128GB)
• IR viewable length 20m, PoE
• No-audio model)</t>
  </si>
  <si>
    <t>NVR 64 chanels
(64CH 32MP NVR:
• Up to 64CH, 32MP Resolution
• Max. 400Mbps network camera recording
• HDMI out
• User friendly UI / UX
• AI search support when working with Wisenet AI camera
• Dynamic Event support
- New event function of cameras is available without software update
• Bookmark management (Up to 100 set)
• H.265, H.264, MJPEG compression support
• SATA 16ea (Up to 160TB)
• RAID 5/6 support)</t>
  </si>
  <si>
    <t>Bộ giải mã tín hiệu video 64 kênh
(Bộ giải mã video &amp; âm thanh: tối đa 64 kênh với đầu ra HDMI kép.
- Hỗ trợ chế độ sao chép (clone) và mở rộng (HDMI#1 UHD, HDMI#2 FHD)
- Tối đa 64 kênh (chế độ nhân bản HDMI 1), 36 (HDMI 1) / 25 (HDMI 2) chế độ mở rộng.
- Hiệu suất giải mã tối đa 8MP@60fps, 2MP@360fps
- Hỗ trợ ONVIF, SUNAPI, RTSP
- Hỗ trợ H.265, H.264, MJPEG
- Lên đến 20 bố cục và trình tự
- Chuyển đổi góc nhìn Fisheye (Dewarping), điều khiển PTZ, kiểm tra nhiệt độ camera nhiệt, lưu ảnh chụp nhanh vào ổ USB
- Quản lý sử dụng chuột USB hoặc giao diện web
- Chế độ nguồn dự phòng: PoE và 12VDC.)</t>
  </si>
  <si>
    <t>Hard Disk Drive 8TB
(WD HDD Purple 8TB 3.5" SATA 3/ 128MB Cache/ 5640RPM, dòng business)</t>
  </si>
  <si>
    <t>Cáp HDMI 5m
(HDMI 2.0 4K loại cáp dẹp)</t>
  </si>
  <si>
    <t>sợi</t>
  </si>
  <si>
    <t>Màn hình chuyên dụng cho CCTV 50"
(Tấm nền:
- Kích thước 50", Độ phân giải 3840x2160(16:9), Pixel 0.285 x 0.285, Độ sáng 500 nit, Tương phản: 4000:1 (* IPS - 1200:1), Gam màu 92% (DCI-P3, CIE 1976), Hoạt động 24/7, Chống lóa (Non-Glare)
Âm thanh: 10W 2 kênh.
Kết nối 
- ngõ vào: DP 1.2 (1), HDMI 2.0 (3); HDCP2.2; USB 2.0 x 2.
- ngõ ra: Stereo mini Jack
Điều khiển: RS232C(in/out), RJ45; BT/Wifi
Nguồn cấp: AC 100 - 240 V, 50/60 Hz
Môi trường hoạt động: 0  ℃  ~   40   ℃; 10.0  %  ~   80.0   %  RH
Tính năng:
- UHD Signage with Built-in MagicInfo S10, SSSP 10.0
- Hiển thị: hướng hình ảnh ngang và dọc.
Các chứng chỉ:
- Safety 60950-1 / 62368-1
- EMC Class B)</t>
  </si>
  <si>
    <t>Khung treo màn hình 50"</t>
  </si>
  <si>
    <t>Máy tính quản lý CCTV
(Intel® Core i5-12500 (6Cores/18MB/12T/3.0GHz to 4.6GHz/65W)
"Keep HDD M.2 512GB PCIe, 2x8GB 3200MHz  DDR4"
Intel UHD Graphics 770 No 8 External USB: 4 USB 2.0 , 4 USB 3.2 ,  1 RJ-45;
01 HDMI 1.4 Port, 01 Display Port 1.4; 1 VGA ;
1 UAJ (Universial Audio Jack);
1 Line-out Win11 license)</t>
  </si>
  <si>
    <t>Màn hình 19.5 Inches
(Màn hình máy tính 27" FHD, VGA, HDMI, LED)</t>
  </si>
  <si>
    <t>Bộ lưu điện 6kVA/6kW dạng gắn rack
(Ngõ vào:
- Công suất: 6kVA/6kW
- Điện áp: 100~280Vac (1 phase, L-N + G)
- Hệ số công suất: &gt; 0.99 (full load)
Ngõ ra: 
- Điện áp: 200/208/220/230/240Vac (Single phase)
- Khả năng chịu quá tải: ≤ 105%: continuous; 106~125%: 5min;126~150%: 1min.; &gt; 150%: 500ms
- Hiệu suất: AC-AC : lên đến 95.5%,ECO Mode: lên đến 99%
- Hiển thị: LCD, đa ngôn ngữ
- Dòng sạc 8A
- 2 mô đun acquy mở rộng
- SNMP card (option)
- Railkit)</t>
  </si>
  <si>
    <t>Bộ lưu điện 2kVA, 230V, dòng sạc 2A, dạng gắn rack
(Ngõ vào:
- Công suất 2kVA/1.8kW
- Điện áp: 200*/208*/220/230/240Vac
- Dãy điện áp: 175~280Vac (full load); 120~175Vac (70~100% load)
Hệ số công suất: &gt; 0.99 (full load)
Ngõ ra:
- Hệ số công suất: 0.9
- Điện áp: 200*/208*/220/230/240Vac
Khả năng chịu quá tải: &lt; 105%: Continuous; 105~125%: 1 minute; 125~150%: 15 seconds
Hiệu suất AC-AC : 94%, ECO Mode: 97%
Thời gian lưu điện ở 75% tải với acquy trong 7 minutes
Hiển thị: LCD và LED
Môi trường hoạt động 0~50°C*** (40~50°C with 80% de-rating.)
- 1 mo đun acquy mở rộng
- SNMP card (option)
- Railkit)</t>
  </si>
  <si>
    <t>Hệ thống tổng đài nội bộ ip/ip pbx</t>
  </si>
  <si>
    <t>II</t>
  </si>
  <si>
    <t>Hệ thống camera</t>
  </si>
  <si>
    <t>III</t>
  </si>
  <si>
    <t>Hệ thống nguồn dự phòng cho camera</t>
  </si>
  <si>
    <t>GIÁ TRỊ TRƯỚC THUẾ</t>
  </si>
  <si>
    <t>THUẾ (VAT 10%)</t>
  </si>
  <si>
    <t>GIÁ TRỊ SAU THUẾ</t>
  </si>
  <si>
    <t>BẢNG TỔNG HỢP DANH MỤC THIẾT BỊ ĐẦU TƯ GIAI ĐOẠN SAU</t>
  </si>
  <si>
    <t>Đơn giá</t>
  </si>
  <si>
    <t>[6]=[4]x[5]</t>
  </si>
  <si>
    <t>VII</t>
  </si>
  <si>
    <t>A</t>
  </si>
  <si>
    <t>B</t>
  </si>
  <si>
    <t>CHI PHÍ GIẢI PHÓNG MẶT BẰNG BỔ SUNG</t>
  </si>
  <si>
    <t>Hệ thống ĐHKK</t>
  </si>
  <si>
    <t>VIII</t>
  </si>
  <si>
    <t>Trạm nhận, gửi và thông tự động ATX 110 Intermidiate</t>
  </si>
  <si>
    <t xml:space="preserve">- Trạm có chức năng trạm nhận, gửi  và là thông. Trạm có cửa gửi phía trên. 
- Trạm được có vỏ bằng kim loại sơn tĩnh điện với động cơ truyền động trực tiếp và cảm biến từ trường không tiếp xúc. Mỗi trạm được trang bị bảng điều khiển vi xử lý của riêng trạm với hiển thị giao tiếp với thiết bị điều khiển chính của hệ thống. Các trạm hoàn toàn tự động và bạn có thể đặt chỗ gửi mới ngay cả khi trạm đang bận nhận hộp chuyển hoặc hộp chuyển đang trên đường tới trạm khác. Lệnh gửi đã đặt trước sẽ tự động được gửi đi khi hệ thống rảnh. Các hộp chuyển được hãm bằng không khí mềm trong trạm trước khi chúng đến giỏ và người sử dụng có thể tiếp cận được. Bốn hộp chuyển có thể được lưu trữ trong giỏ nhận và hộp chuyển được giá treo ở bên cạnh trạm . Cả hai vị trí gửi và nhận trong trạm đều được đặt ở độ cao vừa phải.
- Bảng điều khiển trạm được trang bị màn hình hiển thị chữ và số với các tin nhắn văn bản rõ ràng và tín hiệu LED cho hệ thống gửi và nhận. Tín hiệu còi báo hiệu để cảnh báo cho nhân viên rằng hộp chuyển gửi đã được nhận hoặc hộp chuyển đã được nhận trong trạm. Có thể kết nối thêm tối đa tám đèn tín hiệu đến với trạm để cảnh báo bên ngoài rằng hộp chuyển đã đến.
- Bảng điều khiển trạm có thể cài đặt cấu hình với tối đa 9 địa chỉ quay số nhanh khác nhau và cũng là một địa chỉ ưa thích sẽ luôn là địa chỉ được thiết lập trước để đơn giản hóa hoạt động của trạm.
- Trạm có thể cài đặt chế độ ưu tiên hoặc chế độ tốc độ thấp
- Nguồn điện: 36V
- Công suất: 2-3W. Khi khởi động tiêu thụ 30-50 W trong vài giây
- Kích thước: 360x310X420mm
- Trọng lượng: 18kg
</t>
  </si>
  <si>
    <t>Trạm nhận, gửi  và là trạm cuối tự động MXA Compact End 110</t>
  </si>
  <si>
    <t>- Trạm có chức năng trạm nhận, gửi  và trạm cuối. Trạm có cửa gửi phía trước. 
- Trạm được có vỏ bằng kim loại sơn tĩnh điện với động cơ truyền động trực tiếp và cảm biến từ trường không tiếp xúc. Mỗi trạm được trang bị bảng điều khiển vi xử lý của riêng trạm với hiển thị giao tiếp với thiết bị điều khiển chính của hệ thống. Các trạm hoàn toàn tự động và bạn có thể đặt chỗ gửi mới ngay cả khi trạm đang bận nhận hộp chuyển hoặc hộp chuyển đang trên đường tới trạm khác. Lệnh gửi đã đặt trước sẽ tự động được gửi đi khi hệ thống rảnh. Các hộp chuyển được hãm bằng không khí mềm trong trạm trước khi chúng đến giỏ và người sử dụng có thể tiếp cận được. Bốn hộp chuyển có thể được lưu trữ trong giỏ nhận và hộp chuyển được giá treo ở bên cạnh trạm . Cả hai vị trí gửi và nhận trong trạm đều được đặt ở độ cao vừa phải.
- Bảng điều khiển trạm được trang bị màn hình hiển thị chữ và số với các tin nhắn văn bản rõ ràng và tín hiệu LED cho hệ thống gửi và nhận. Tín hiệu còi báo hiệu để cảnh báo cho nhân viên rằng hộp chuyển gửi đã được nhận hoặc hộp chuyển đã được nhận trong trạm. Có thể kết nối thêm tối đa tám đèn tín hiệu đến với trạm để cảnh báo bên ngoài rằng hộp chuyển đã đến.
- Bảng điều khiển trạm có thể cài đặt cấu hình với tối đa 9 địa chỉ quay số nhanh khác nhau và cũng là một địa chỉ ưa thích sẽ luôn là địa chỉ được thiết lập trước để đơn giản hóa hoạt động của trạm.
- Trạm có thể cài đặt chế độ ưu tiên hoặc chế độ tốc độ thấp
- Nguồn điện: 36V
- Công suất: 2-3W. Khi khởi động tiêu thụ 30-50 W trong vài giây
- Kích thước: 360x360X210mm</t>
  </si>
  <si>
    <t>Bộ điều khiển chính cho mỗi line MVX-HC V.2B</t>
  </si>
  <si>
    <t>- Bộ điều khiển chính(MCU) có tính năng là bộ điều khiển vi xử lý độc lập với PC, dễ dàng sử dụng điều hướng hệ thống menu. Điêu này giúp hệ thống dễ dàng cài đặt cấu hình và vận hành. Bộ điều khiển chính kiểm soát và giám sát toàn bộ hệ thống(cho 1 line). Cảm biến ảnh chuyển động của hộp vận chuyển được lắp đặt tại các bộ điều hướng và các trạm. Tiến trình mỗi lần gửi được hiển thị trên màn hình MCU. Tất cả thông tin hệ thống bao gồm thông báo lỗi bằng văn bản rõ ràng với khả năng lựa chọn các ngôn ngữ như tiếng Anh / Nga và Thụy Điển. Chương trình thanh lọc để truy xuất các hộp chuyển bị thiếu được truy cập bằng nút bấm trên MCU.</t>
  </si>
  <si>
    <t>- Khả năng kết nối hệ thống với phần mềm PC để ghi nhật ký / thống kê và cài đặt. Với vài bảng mạch và hệ thống dây điện đơn giản giúp dễ dàng lắp đặt, bảo dưỡng và bảo quản kho phụ kiện.</t>
  </si>
  <si>
    <t>- Sự cố mất điện:
Khi mất điện, hệ thống sẽ làm những việc khác nhau để hoạt động trở lại tùy thuộc vào thời lượng sự cố mất điện. Nếu mất điện trong hơn một giờ, quá trình thanh lọc toàn bộ hệ thống sẽ được thực hiện để xóa tất cả các lệnh thực hiện vận chuyển. Nếu thời gian mất điện ít hơn một giờ, hệ thống sẽ xóa lần cuối cùng và tiếp tục gửi đi đúng tuyến khi xảy ra sự cố mất điện và sau đó tiếp tục xử lý các lệnh gửi các hộp vận chuyển từ hàng đợi gửi như bình thường.</t>
  </si>
  <si>
    <t>-Đầu ra báo động:
Trong MCU, có thể kết nối dây tín hiệu với hệ thống cảnh báo bên ngoài, v.v. Hệ thống sẽ phát ra tín hiệu có thể xảy ra trong trường hợp lỗi hệ thống.</t>
  </si>
  <si>
    <t>- Trạm báo lỗi:
Nếu một lỗi xảy ra và hộp vận chuyển được tìm thấy trong quá trình thanh lọc hệ thống, hộp vận chuyển này sẽ được chuyển sang trước trạm bị lỗi.</t>
  </si>
  <si>
    <t>- Cài đặt các trạm không hoạt động
Có thể dễ dàng tắt các trạm từ MCU bằng cách đặt chúng ở chế độ hoạt động TẮT mà không ảnh hưởng việc sử dụng phần còn lại của hệ thống.</t>
  </si>
  <si>
    <t>- Cảnh báo không đến:
Hệ thống sẽ báo động cho người dùng nếu hộp vận chuyển chưa đến trong thời gian cho phép.</t>
  </si>
  <si>
    <t>- Sự ưu tiên:
Nền tảng hệ thống MVX cho phép hoàn toàn tự do và linh hoạt trong các cài đặt ưu tiên để đáp ứng mọi nhu cầu. Bạn có thể định cấu hình mức độ ưu tiên ở cấp độ 0-9 với các tùy chọn sau:
+ Ưu tiên địa chỉ - Tất cả các lần gửi bắt đầu đến một địa chỉ cụ thể sẽ nhận được ưu tiên đã đặt. (một trạm có thể có nhiều địa chỉ để phục vụ một số phòng ban).
+ Nhận ưu tiên - Tất cả các lần gửi đều bắt đầu đến trạm này bất kể địa chỉ nào sẽ nhận sự ưu tiên.
+ Gửi ưu tiên - Tất cả các lần gửi được gửi từ trạm sẽ nhận được mức ưu tiên đã đặt
+ Gửi khẩn cấp - Hệ thống menu có thể chọn gửi khẩn cấp từ mỗi trạm. Sau đó, quá trình gửi sẽ nhận được mức ưu tiên được thiết lập trước có thể định cấu hình riêng cho từng trạm. Tốc độ thấp và bình thường</t>
  </si>
  <si>
    <t>- Service:
Từ thiết bị điều khiển chính, mỗi trạm và bộ chuyển đổi có thể được truy cập và điều khiển từ xa bằng menu dịch vụ. Điều này cũng giúp bạn có thể kiểm tra trạng thái trên công tắc hành trình và cảm biến quang học</t>
  </si>
  <si>
    <t>- Bộ nhớ gửi:
Ngay cả khi không có phần mềm ghi nhật ký cho PC, hệ thống vẫn có bộ nhớ của 99 giao dịch mới nhất có thể được xem trong hệ thống menu. Thông tin, được cung cấp cho mỗi lần gửi, bao gồm thời gian, ngày tháng và xác nhận nếu quá trình gửi kết thúc thành công hay không.</t>
  </si>
  <si>
    <t xml:space="preserve"> Quyền truy cập:
Các cài đặt trong thiết bị điều khiển chính và các trạm được bảo vệ bằng mật khẩu để ngăn chặn việc thay đổi trái phép các thông số hệ thống.</t>
  </si>
  <si>
    <t>- Nguồn cấp: 36V DC</t>
  </si>
  <si>
    <t>- Công suất tiêu thụ lớn nhất: 53W</t>
  </si>
  <si>
    <t>Bộ kết nối bộ điều khiển line với máy tính</t>
  </si>
  <si>
    <t>- Là thiết bị giao tiếp giám giữa bộ điều khiển chính với PC. Mỗi line cần 1 bộ</t>
  </si>
  <si>
    <t>Bộ phần mềm giám sát trên máy tính cho mỗi line</t>
  </si>
  <si>
    <t>- Hệ thống trung tâm MVX PC mới là phần mềm để giám sát một hoặc một số hệ thống PTS. Phần mềm không chỉ cung cấp số liệu thống kê mở rộng về việc sử dụng PTS mà còn cho phép quan sát MCU PTS và kiểm soát các chức năng lập trình của nó trong thời gian thực, cả cục bộ và từ xa qua Internet. 
- Nếu được sử dụng trong một hệ thống vùng duy nhất, MVX Medic MCU là thiết bị độc lập và không cần bất kỳ thiết bị bổ sung nào để được lập trình hoặc hoạt động. 
- Nếu được sử dụng trong hệ thống PTS đa vùng, mỗi line cần MCU riêng để giao tiếp với phần mềm giám sát được trang bị mô-đun đa line, hoạt động như một máy chủ tổng thể cho kết nối liên mạng.</t>
  </si>
  <si>
    <t>Các chức năng của bộ phần mềm giám sát</t>
  </si>
  <si>
    <t>- Giám sát nhật ký thông báo</t>
  </si>
  <si>
    <t>- Giám sat hiển thị màn hình MCU</t>
  </si>
  <si>
    <t>- Danh sách hàng đợi / danh sách gửi</t>
  </si>
  <si>
    <t>- Lịch sử: Gửi và nhận, lỗi, cảnh báo, thời gian gửi</t>
  </si>
  <si>
    <t>- Thống kê: Trạng thái gửi, nhận, lỗi cho hệ thống hoặc từng thiết bị theo giờ, ngày, tháng,hoặc năm</t>
  </si>
  <si>
    <t>- Bộ đếm: Số lần gửi, nhận, tổng bộ đếm</t>
  </si>
  <si>
    <t>- Điều khiển từ xa MCU</t>
  </si>
  <si>
    <t>- Dữ liệu hệ thống</t>
  </si>
  <si>
    <t>- Tài liệu</t>
  </si>
  <si>
    <t>-  Danh sách báo động hoạt động</t>
  </si>
  <si>
    <t>- Xác nhận cảnh báo</t>
  </si>
  <si>
    <t>- Đặt lại báo động / lỗi</t>
  </si>
  <si>
    <t>- Đặt lại bộ đếm</t>
  </si>
  <si>
    <t>- Đặt lại tổng bộ đếm</t>
  </si>
  <si>
    <t>- Tùy chọn / Cài đặt</t>
  </si>
  <si>
    <t>- In</t>
  </si>
  <si>
    <t>- Xuất dữ liệu ra file hoặc gửi email</t>
  </si>
  <si>
    <t>Bộ phần mềm đọc RFID</t>
  </si>
  <si>
    <t>Là Mô-đun phần mềm để thêm chức năng RFID. Phần mềm cho phép: lập trình các hộp chuyển có thẻ RFID, Chức năng "Home"(gửi tự động các hộp chuyển rổng về các trạm ban đầu không cần nhập địa chỉ) của hộp chuyển RFID.</t>
  </si>
  <si>
    <t>Bộ cảnh báo tín hiệu đến 3S-BZ</t>
  </si>
  <si>
    <t>- Cảnh báo hộp chuyển đến bằng âm thanh và ánh sáng Khi có hộp chuyển đến</t>
  </si>
  <si>
    <t>- Với ba màu: Xanh, đỏ, vàng</t>
  </si>
  <si>
    <t>- Các màu sắc có thể cài đồng thời hoặc từng màu sắc cho các địa chỉ khác nhau</t>
  </si>
  <si>
    <t>- Kích thước: 280x130x35mm</t>
  </si>
  <si>
    <t>Máy thổi RB60</t>
  </si>
  <si>
    <t>Vỏ và bánh công tác bằng hợp kim nhôm cho các tính năng tuyệt vời về:
- Độ bền cơ học
- Vững chắc
- Trọng lượng nhẹ
- Được phê duyệt bởi CE</t>
  </si>
  <si>
    <t>Đáp ứng tiêu chuẩn CE:89/336 , 73/23 , EN60204-1 , EN50081-2 , EN50082-2</t>
  </si>
  <si>
    <t>Mức độ bảo vệ: IP 54</t>
  </si>
  <si>
    <t>Lớp cách nhiệt: Lớp F (155 độ C)</t>
  </si>
  <si>
    <t>Điện áp: 3Pha 200 ~ 240 / 345 ~ 416 V 50Hz</t>
  </si>
  <si>
    <t>Dòng điện: 10.8~10.9/6.0~6.1</t>
  </si>
  <si>
    <t>Công suất: 2.2 kW</t>
  </si>
  <si>
    <t>Áp suất lớn nhất: 220 mbar</t>
  </si>
  <si>
    <t>Lưu lượng lớn nhất: 5.1 m3/phút</t>
  </si>
  <si>
    <t>Độ ồn đo tại 4 điểm cách 1 mét: 76 dB</t>
  </si>
  <si>
    <t>Bộ thay đổi tốc độ thổi Frequency Converter ODE-3 2.2 kW PROG.</t>
  </si>
  <si>
    <t>- Điện áp đầu vào: 380-480V ±10% 3Pha</t>
  </si>
  <si>
    <t>- Tần số cung cấp: 48-62Hz</t>
  </si>
  <si>
    <t>- Công suất, dòng điện:2.2 kW 3HP 5.8A</t>
  </si>
  <si>
    <t>- Cấp độ bảo vệ: IP66</t>
  </si>
  <si>
    <t xml:space="preserve">- Nhiệt độ làm việc: </t>
  </si>
  <si>
    <t xml:space="preserve">                  + Bảo quản: −40 đến 60 ° C</t>
  </si>
  <si>
    <t xml:space="preserve">                  + Hoạt động: −10 đến 50 ° C</t>
  </si>
  <si>
    <t>- Độ ẩm làm việc: Tối đa 95% không ngưng tụ</t>
  </si>
  <si>
    <t>- Sự phù hợp với tiêu chuẩn: CE, UL, C-Tick</t>
  </si>
  <si>
    <t>Bộ Kit gắn tường cho biến tần</t>
  </si>
  <si>
    <t xml:space="preserve">Bộ nguồn 36V DC/8,8A </t>
  </si>
  <si>
    <t>- Nguồn vào: 100-240V AC, 6.3A(10A)</t>
  </si>
  <si>
    <t>- Nguồn ra: 36V DC, 8.8A</t>
  </si>
  <si>
    <t>- Kích thước: 300x300x150mm</t>
  </si>
  <si>
    <t>- Vỏ hộp bằng thép</t>
  </si>
  <si>
    <t>Bộ nối dùng để nối nguồn MVX-X5 PS</t>
  </si>
  <si>
    <t>- Dùng để kết nối với 1 đầu vào và 5 đầu ra</t>
  </si>
  <si>
    <t>- Kích thước: 180x130x77mm</t>
  </si>
  <si>
    <t>Bộ khởi động điều khiển máy thổi FREQCTRL Central for Frequency Converter</t>
  </si>
  <si>
    <t>- Dùng để điều khiển máy thổi thông qua bộ biến tần</t>
  </si>
  <si>
    <t>Bộ chuyển hướng 110 2/3/4 cổng ra</t>
  </si>
  <si>
    <t>- Bộ chuyển hướng được thiết kế với vỏ bằng kim loại sơn tỉnh điện với động cơ truyền động trực tiếp và cảm biến từ trường không tiếp xúc. Tất cả các chuyển hướng là 4 chiều ra nhưng có thể được sử dụng như 2, 3 hoặc 4 theo cấu hình trong hệ thống. Chúng hoàn toàn tự động và được trang bị bo mạch điều khiển vi xử lý của riêng giao tiếp với thiết bị điều khiển chính của hệ thống. Mỗi bộ chuyển đổi cũng được trang công tắc quang để phát hiện các hộp chuyển đi qua.</t>
  </si>
  <si>
    <t>- Nguồn điện: 36V</t>
  </si>
  <si>
    <t>- Công suất: 2-3W. Khi khởi động tiêu thụ 30-50 W trong vài giây</t>
  </si>
  <si>
    <t>- Kích thước: 375x378x584mm</t>
  </si>
  <si>
    <t>- Khối lượng: 22kg</t>
  </si>
  <si>
    <t>Bộ đảo chiều MVX LVX V2 Cpl</t>
  </si>
  <si>
    <t>Là bộ van điều tiết được gắn trên bơm và điều hướng không khí trong dòng PTS (thổi, hút, trung tính)</t>
  </si>
  <si>
    <t>- Công suất: Khi khởi động tiêu thụ 30-50 W trong vài giây</t>
  </si>
  <si>
    <t>- Kích thước: 350x320x200mm</t>
  </si>
  <si>
    <t>- Khối lượng: 10kg</t>
  </si>
  <si>
    <t>- Các vật liệu được sử dụng có thể được tái chế như: PVC, thép, điện tử</t>
  </si>
  <si>
    <t>Bộ giảm âm Silencer Plastic 63
Silencer Plastic 63</t>
  </si>
  <si>
    <t>- Dùng để giảm âm và được kết nối với máy thổi</t>
  </si>
  <si>
    <t>- Kích thước: 735x160mm</t>
  </si>
  <si>
    <t>- Các vật liệu được sử dụng có thể được tái chế như: PVC</t>
  </si>
  <si>
    <t>Thiết bị giảm chấn 110</t>
  </si>
  <si>
    <t>Bộ giảm chấn dừng hộp chuyển được gắn trong phòng kỹ thuật trước bộ chuyển hướng đầu tiên và sẽ dừng vận chuyển khi luồng không khí đảo chiều.</t>
  </si>
  <si>
    <t>- Kích thước: 1153x360mm</t>
  </si>
  <si>
    <t>- Khối lượng: 4kg</t>
  </si>
  <si>
    <t>Hộp chuyển hướng nắp xoay 110  RFID</t>
  </si>
  <si>
    <t>Hộp chuyển khóa xoay tiện dụng cho các hệ thống 110mm. Đảm bảo kín 2 đầu. Có chức năng RFID</t>
  </si>
  <si>
    <t>- Kích thước bên trong: 78-240mm</t>
  </si>
  <si>
    <t>- Khối lượng: 0.5kg</t>
  </si>
  <si>
    <t>Giỏ trạm (300x460x350)</t>
  </si>
  <si>
    <t>Giỏ trạm PTS để lưu trữ các carrier đến</t>
  </si>
  <si>
    <t>- Kích thước:300x460x350 mm</t>
  </si>
  <si>
    <t>- Khối lượng: 2.5 kg</t>
  </si>
  <si>
    <t>- Vật liệu: Thép tráng màu đen</t>
  </si>
  <si>
    <t>Túi giảm chấn cho giỏ trạm</t>
  </si>
  <si>
    <t>Giá treo hộp chuyển 110mm</t>
  </si>
  <si>
    <t>- Kích thước: 600x200mm</t>
  </si>
  <si>
    <t>- Khối lượng: 1.28 kg</t>
  </si>
  <si>
    <t>- Vật liệu: Thép mạ kẽm</t>
  </si>
  <si>
    <t>Hôp lọc khí</t>
  </si>
  <si>
    <t>- Cấp độ lọc: Class E11, EN 1822</t>
  </si>
  <si>
    <t>- Nhiệt độ hoạt động lớn nhất: 70 độ C</t>
  </si>
  <si>
    <t>- Độ ẩm lớn nhất: 100%</t>
  </si>
  <si>
    <t>- Chống cháy theo EN 13501</t>
  </si>
  <si>
    <t>- Kích thước: 305x305x292</t>
  </si>
  <si>
    <t>- Khối lượng: 5kg</t>
  </si>
  <si>
    <t>Cáp RK 2x2x0,23mm2</t>
  </si>
  <si>
    <t>Cáp MVX 2x2,5mm2 + 6x0,6mm</t>
  </si>
  <si>
    <t>Cáp CABLE ELAQBY-S 5x2x0,6 WHITE HLF</t>
  </si>
  <si>
    <t>Ống dẫn và các phụ kiện kết nối</t>
  </si>
  <si>
    <t>-   Độ bền kéo vật lý: 55 N/mm2</t>
  </si>
  <si>
    <t>-   E-module: 3000 N/mm2</t>
  </si>
  <si>
    <t>-   Độ bền chống va đập: trở kháng cao; chịu tác dụng lực lớn ở 20ºC mà không bị vỡ</t>
  </si>
  <si>
    <t>-   Hệ số gia nhiệt: 80 x 10^-6 K^-1</t>
  </si>
  <si>
    <t>-   Độ dẫn điện: 0,16 W/mk</t>
  </si>
  <si>
    <t>-   Khả năng chịu nhiệt: lên tới 60ºC</t>
  </si>
  <si>
    <t>-   Trở kháng bề mặt: 10^12 Ohm</t>
  </si>
  <si>
    <t>-   Tỷ trọng trung bình: 1,38 g/cm3</t>
  </si>
  <si>
    <t>-   Độ hấp thụ nước trong 24 giờ: 0,03%</t>
  </si>
  <si>
    <t>-   Khả năng chống cháy: không bắt lửa</t>
  </si>
  <si>
    <t>-   Lớp vật liệu xây dựng: Thành dày dưới 3,2mm-B1 khó thấm nước</t>
  </si>
  <si>
    <t>-   Nhiệt đốt trong: 11,05KWH/m</t>
  </si>
  <si>
    <t>-  Khả năng chống cháy: B1 theo tiêu chuẩn DIN4102 phần 4</t>
  </si>
  <si>
    <t>Ống dẫn PVC Xám 110x2.3 mm</t>
  </si>
  <si>
    <t>Ống dẫn PVC trong 110x2.3 mm</t>
  </si>
  <si>
    <t>Góc xám PVC 110x2.3 R=650</t>
  </si>
  <si>
    <t>Nối xám PVC 110x2.3x110</t>
  </si>
  <si>
    <t>Ống PVC 90x2.0</t>
  </si>
  <si>
    <t>Nối PVC 90x2,0x110</t>
  </si>
  <si>
    <t>Góc 900x2,0 R=75</t>
  </si>
  <si>
    <t>Đai kẹp ống type 1 110</t>
  </si>
  <si>
    <t xml:space="preserve"> Đai nối inox 110 L=90</t>
  </si>
  <si>
    <t>Bộ máy tính</t>
  </si>
  <si>
    <t>Core i5, ram 8GB, HDD 1TB, màn hình 24 inch, chuột, bàn phím</t>
  </si>
  <si>
    <t>Bộ nguồn UPS</t>
  </si>
  <si>
    <t>Vật tư lắp đặt</t>
  </si>
  <si>
    <t>L Treo ống</t>
  </si>
  <si>
    <t>Đai kẹp rộng 110</t>
  </si>
  <si>
    <t>Dây thít 445x4,8</t>
  </si>
  <si>
    <t>Keo dán Tangit, 125g</t>
  </si>
  <si>
    <t>Vật tư phụ khác(Ty ốc vít, băng dan….)</t>
  </si>
  <si>
    <t>Nhân công lắp đặt, cài đặt, hướng dẫn vận hành chuyển giao công nghệ</t>
  </si>
  <si>
    <t>Trạm</t>
  </si>
  <si>
    <t>Hộp</t>
  </si>
  <si>
    <t>Lot</t>
  </si>
  <si>
    <t>Hệ thống thông tin liên lạc</t>
  </si>
  <si>
    <t>Hệ thống tủ biến áp cách ly chuyên dụng y tế</t>
  </si>
  <si>
    <t>-Vật liệu: inox 304 chuyên dụng dày 1.2mm.</t>
  </si>
  <si>
    <t>I.1. Hệ ống dẫn gas, nước xả</t>
  </si>
  <si>
    <t>Cung cấp Ty treo M10 treo dàn lạnh Cassette, Âm trần</t>
  </si>
  <si>
    <t>Cung cấp Kệ đặt dàn nóng máy lạnh trung tâm</t>
  </si>
  <si>
    <t>Cung cấp Kệ đặt dàn nóng hệ AHU</t>
  </si>
  <si>
    <t>Cung cấp Kệ đặt dàn nóng máy lạnh cục bộ</t>
  </si>
  <si>
    <t>Cung cấp và nạp thêm Gas R410A</t>
  </si>
  <si>
    <t>II.1. Máy hệ trung tâm gas VRV/VRF</t>
  </si>
  <si>
    <t>II.1.1. Dàn nóng hệ VRV/VRF</t>
  </si>
  <si>
    <t>Cung cấp và lắp đặt Dàn nóng trung tâm công suất 90kW (32HP)</t>
  </si>
  <si>
    <t>Cung cấp và lắp đặt Dàn nóng trung tâm công suất: 123kW (44HP)</t>
  </si>
  <si>
    <t>Cung cấp và lắp đặt Dàn nóng trung tâm công suất: 130kW (46HP)</t>
  </si>
  <si>
    <t>Cung cấp và lắp đặt Dàn nóng trung tâm công suất: 140kW (50HP)</t>
  </si>
  <si>
    <t>Cung cấp và lắp đặt Dàn nóng trung tâm công suất: 150kW (54HP)</t>
  </si>
  <si>
    <t>Cung cấp và lắp đặt Dàn nóng trung tâm công suất: 162kW (58HP)</t>
  </si>
  <si>
    <t>Cung cấp và lắp đặt Dàn nóng trung tâm công suất: 168kW (60HP)</t>
  </si>
  <si>
    <t>II.1.2. Dàn lạnh hệ VRV/VRF</t>
  </si>
  <si>
    <t>Cung cấp và lắp đặt Dàn lạnh âm trần cassette công suất 5,6kW, kèm bơm nước xả</t>
  </si>
  <si>
    <t>Cung cấp và lắp đặt Dàn lạnh âm trần cassette công suất 7,1kW, kèm bơm nước xả</t>
  </si>
  <si>
    <t>Cung cấp và lắp đặt Dàn lạnh âm trần cassette công suất 9kW, kèm bơm nước xả</t>
  </si>
  <si>
    <t>Cung cấp và lắp đặt Dàn lạnh âm trần cassette công suất 11,2kW, kèm bơm nước xả</t>
  </si>
  <si>
    <t>Cung cấp và lắp đặt Dàn lạnh âm trần cassette công suất 14kW, kèm bơm nước xả</t>
  </si>
  <si>
    <t>Cung cấp và lắp đặt Mặt nạ máy lạnh cassette</t>
  </si>
  <si>
    <t>Cung cấp và lắp đặt Bộ điều khiển có dây</t>
  </si>
  <si>
    <t>Cung cấp và lắp đặt Dàn lạnh treo tường công suất 2.2kW</t>
  </si>
  <si>
    <t>Cung cấp và lắp đặt Dàn lạnh treo tường công suất 2.8kW</t>
  </si>
  <si>
    <t>Cung cấp và lắp đặt Dàn lạnh treo tường công suất 3.6kW</t>
  </si>
  <si>
    <t>Cung cấp và lắp đặt Dàn lạnh treo tường công suất 4.5kW</t>
  </si>
  <si>
    <t>Cung cấp và lắp đặt Dàn lạnh treo tường công suất 5.6kW</t>
  </si>
  <si>
    <t>Cung cấp và lắp đặt Dàn lạnh treo tường công suất 7.1kW</t>
  </si>
  <si>
    <t>II.1.3. Bộ điều khiển, chia gas</t>
  </si>
  <si>
    <t>Cung cấp và lắp đặt Remote điều khiển có dây</t>
  </si>
  <si>
    <t>II.2. Hệ thống điều hòa máy cục bộ</t>
  </si>
  <si>
    <t>Cung cấp và lắp đặt Máy lạnh giấu trần nối ống gió công suất 14kW</t>
  </si>
  <si>
    <t>II.3. Hệ thống thiết bị AHU</t>
  </si>
  <si>
    <t>Cung cấp và lắp đặt Thiết bị AHU Công suất lạnh &gt;=39,2kW; Bao gồm: Dàn nóng AHU, Bộ xử lý không khí AHU, remode dây, Gas R410A</t>
  </si>
  <si>
    <t>kg</t>
  </si>
  <si>
    <t>Thang máy</t>
  </si>
  <si>
    <t>Thang máy tải hàng P8-P9:
- Thang CÓ phòng máy 
- Tải trọng: 100 kg  
- Tốc độ: 45 m/phút (0,75 m/s) Số tầng/ Số điểm dừng: 02/02 
- Tiêu chuẩn: .....
- Cabin (RxSxC): 750x750x900 
- Cửa: Cửa 750x900 – 2 cánh mở lên xuống 
Hoàn thiện Inox sọc nhuyễn 304
Điều khiển đơn</t>
  </si>
  <si>
    <t>thang</t>
  </si>
  <si>
    <t>C</t>
  </si>
  <si>
    <t>D</t>
  </si>
  <si>
    <t>TỔNG CỘNG (I+II+III+IV+V+VI+VII)</t>
  </si>
  <si>
    <t>Hệ thống trang thiết bị phòng mổ</t>
  </si>
  <si>
    <t>Đèn mổ treo trần 2 nhánh LED</t>
  </si>
  <si>
    <t>Đèn mổ treo trần có camera (3 nhánh)</t>
  </si>
  <si>
    <t>Bàn mổ điện cho phẫu thuật tổng quát</t>
  </si>
  <si>
    <t>Dao mổ điện hàn mạch</t>
  </si>
  <si>
    <t>Dao mổ điện cao tần (300W)</t>
  </si>
  <si>
    <t>Hệ thống cánh tay treo trần cung cấp khí và điện cho thiết bị</t>
  </si>
  <si>
    <t>Máy hút dịch di động</t>
  </si>
  <si>
    <t>Máy khoan cưa xương đa năng dùng pin</t>
  </si>
  <si>
    <t>Hệ thống PTNS Tổng Quát (Full HD)</t>
  </si>
  <si>
    <t>Cấu hình gồm:
- 02 Đầu đèn Sim.LED 5000MC (160.000 lux) kèm tay đỡ
- 02 Nguồn cung cấp
- 01 Trục treo trung tâm 2 nhánh
- 01 Bộ phụ kiện treo trần.</t>
  </si>
  <si>
    <t>Cấu hình gồm:
- 02 Đầu đèn Sim.LED 5000MC (160.000 lux) kèm tay đỡ
- 02 Nguồn cung cấp
- 01 Trục treo trung tâm 3 nhánh
- 01 Camera 4K wireless
- 01 Màn hình 27 inch 4K kèm tay đỡ và khung giữ
- 01 Dây cáp
- 01 Bộ phụ kiện treo trần</t>
  </si>
  <si>
    <t>Cấu hình gồm:
- 01 Bàn mổ đa năng
- 01 Khung mắc màn gây mê
- 01 Thanh treo bình truyền dịch
- 02 Đỡ cánh tay
- 01 Đai thun ràng thân
- 02 Đỡ chân sản phụ khoa</t>
  </si>
  <si>
    <t>Cấu hình gồm:
- 01 Máy chính
- 05 Tay dao cắt đốt sử dụng nhiều lần
- 05 Đầu dao hình kiếm
- 05 Đầu dao hình cầu
- 01 kẹp lưỡng cực
- 01 Dây nối lưỡng cực
- 01 Dây nối trung tính
- 50 Tấm điện cực dán trung tính
- 01 Bàn đạp điều khiển cắt/đốt
- 01 Bàn đạp hàn mạch
- 01 Kẹp hàn mạch mổ hở
- 01 Kẹp hàn mạch nội soi
- 05 Kẹp hàn cắt mổ hở
- 01 Xe đẩy máy cắt đốt</t>
  </si>
  <si>
    <t>Cấu hình gồm:
- 01 Máy chính
- 01 Dây nối điện cực trung tính
- 50 Điện cực trung tính dán
- 10 Bàn đạp điều khiển 1 nút bấm
- 01 Bàn đạp điều khiển 2 nút bấm
- 01 Tay dao đơn cực
- 01 Điện cực hình đầu dao
- 01 Forcep lưỡng cực
- 01 Dây nối dụng cụ đơn cực nội soi
- 01 Xe đẩy máy cắt đốt (mua tại Việt Nam)</t>
  </si>
  <si>
    <t>Cấu hình gồm:
- 01 Trục chức năng chính dạng ngang
- 01 Hệ thống trụ treo trần
- 01 Cánh tay treo 2 khớp chiều dài 800 + 800 mm
- Tải trọng: 150kg
- Có hệ thống phanh
- Trục chức năng có:
   + 12 ổ cắm điện (nối đất)
   + 2 x VAC
   + 2 x CO2
   + 1 x kệ để thiết bị 550 x 450 mm
   + 1 x ngăn kéo 550 x 450
   + 1 x thanh treo bình truyền dịch
   + 1 x tay đỡ màn hình</t>
  </si>
  <si>
    <t>Cấu hình gồm:
- 01 Máy chính
- 01 Bộ bình hút đôi 3L
- 01 Xe đẩy máy hút dịch</t>
  </si>
  <si>
    <t>Cấu hình gồm:
- 01 Tay cầm
- 01 Ngàm khoan
- 10 Mũi khoan
- 01 Ngàm cưa ngang
- 10 Lưỡi cưa ngang
- 01 Ngàm bắn đinh xuyên kim
- 02 Pin Li-Ion
- 02 Vỏ bọc pin
- 01 Bộ sạc đơn
- 01 Khay và hộp lưới hấp tiệt trùng</t>
  </si>
  <si>
    <t>Cấu hình gồm:
I. THIẾT BỊ
- 01 Máy xử lý ảnh nội soi + Camera kỹ thuật số HD 3MOS có cổng giao tiếp USB
- 01 Nguồn sáng LED dùng trong nội soi
- 01 Máy bơm tràn khí CO2 30L/phút
- 01 Máy cắt đốt (Erbe Elektromedizin GmbH – Đức)</t>
  </si>
  <si>
    <t>II. PHỤ KIỆN ĐỂ HOÀN THIỆN HỆ THỐNG MÁY
- 01 Bộ bình CO2 loại trung kèm đồng hồ và bộ lọc (Việt Nam) - Tặng kèm
- 01 Màn hình y tế FSN 24'' (Foreseeson Korea - Hàn Quốc)
- 01 Xe đẩy hệ thống nội soi (HANLIM MEDICAL EQUIPMENT Co., LTD.-Hàn Quốc)</t>
  </si>
  <si>
    <t>III. BỘ DC PTNS Ổ BỤNG:
- 01 Ống soi quang học AlphaScope 4HD, góc soi 30 độ, đk 10 mm, chiều dài làm việc 33 cm, kèm khay đựng ống soi (tặng kèm)
- 01 Dây dẫn sáng đk 4.8 mm, chiều dài 3.0 m
- 03 Vỏ trocar Alphaport thép trơn đường kính 5.5 mm, chiều dài làm việc 95 mm
- 03 Nòng Trocar AlphaPort đầu kim tự tháp đường kính 5.5 mm, chiều dài làm việc 95 mm</t>
  </si>
  <si>
    <t>- 02 Vỏ trocar Alphaport thép trơn đường kính 11 mm, chiều dài làm việc 100 mm
- 02 Nòng Trocar AlphaPort đầu nhọn đường kính 11 mm, chiều dài làm việc 100 mm
- 01 Vỏ trocar Alphaport thép trơn đường kính 12.5 mm, chiều dài làm việc 100 mm
- 01 Nòng Trocar AlphaPort đầu nhọn đường kính 12.5 mm, chiều dài làm việc 100 mm
- 30 Nắp đậy Trocar màu đỏ, cho trocar đk 5 --&gt; 5.5mm</t>
  </si>
  <si>
    <t>- 20 Nắp đậy Trocar màu xanh, cho trocar đk 10 --&gt; 11 mm
- 10 Nắp đậy trocar màu xanh, dùng cho trocar đk 12.5 -&gt; 13 mm
- 20 Van silicone tự đóng cho trocar đk 5.5 mm
- 10 Van silicone tự đóng cho trocar đk 11/12.5 mm
- 01 Van thu giảm trocar đk 11 mm --&gt; đk 5.5 mm
- 01 Van thu giảm trocar đk 12.5 mm --&gt; đk 5.5 mm
- 01 Kẹp gắp Babcock nội soi, đường kính 5 mm, chiều dài làm việc 330 mm, bao gồm 2 phần: Tay cầm AlphaQuick có khóa + Lưỡi kẹp gắp Babcock</t>
  </si>
  <si>
    <t>- 02 Kẹp ruột Dorsey nội soi, đường kính 5 mm, chiều dài làm việc 330 mm, gồm 2 phần: Tay cầm AlphaQuick có khóa + Lưỡi kẹp ruột Dorsey
- 01 Kẹp giữ mô Allis nội soi, đường kính 5 mm, dài 330 mm gồm 2 phần:Tay cầm AlphaQuick có khóa + Lưỡi kẹp giữ mô Allis nội soi
- 01 Kẹp gắp và phẫu tích Cleeve Duck Bill nội soi, đường kính 5 mm, chiều dài làm việc 330 mm, gồm 2 phần: Tay cầm AlphaQuick có khóa + Lưỡi kẹp gắp và phẫu tích Cleeve Duck Bill
- 01 Kẹp giữ mô Kelly nội soi, đường kính 5 mm, chiều dài làm việc 330 mm, gồm 2 phần: Tay cầm AlphaQuick có khóa + Lưỡi kẹp mô Kelly</t>
  </si>
  <si>
    <t>- 01 Kéo Metzenbaum nội soi,đường kính 5 mm, chiều dài làm việc 330 mm, gồm 2 phần: Tay cầm AlphaQuick không khóa + Lưỡi kéo Metzenbaum
- 01 Kéo cắt chỉ nội soi, đường kính 5 mm, chiều dài làm việc 330 mm, gồm 2 phần: Tay cầm AlphaQuick không khóa + Lưỡi kéo cắt chỉ nội soi
- 01 Cây móc đốt nội soi đơn cực, đầu chữ L
- 01 Dây nối đơn cực
- 01 Tay cầm cho ống bơm tưới rửa + Ống bơm tưới rửa
- 01 Kẹp mang kim gồm 2 phần: Tay cầm kẹp mang kim+ Lưỡi kẹp mang kim đầu TC, ngàm cong trái</t>
  </si>
  <si>
    <t>- 01 Kẹp mang kim gồm 2 phần: Tay cầm kẹp mang kim+ Lưỡi kẹp mang kim đầu TC, ngàm cong phải
- 01 Cây đẩy chỉ nội soi
- 01 Cây vén tạng nội soi
- 01 Kềm kẹp Clip nội soi
- 01 Clip mạch máu cỡ trung bình - lớn (tặng kèm)
- 10 Chổi rửa dụng cụ nội soi, đk 5 mm
- 10 Chổi rửa dụng cụ nội soi, đk 7 mm
- 10 Chổi rửa dụng cụ nội soi, đk 10 mm
- 01 Bộ kẹp lưỡng cực nội soi Maryland không dính (Sutter - Đức)</t>
  </si>
  <si>
    <t>- 01 Dây nối dụng cụ lưỡng cực (Sutter - Đức)
- 01 Đáy thùng hấp dụng cụ (Aygun - Thổ Nhĩ Kỳ)
- 01 Nắp thùng hấp dụng cụ 1/1 (Aygun - Thổ Nhĩ Kỳ)
- 01 Khay lưới (Aygun - Thổ Nhĩ Kỳ)
- 01 Khay đựng dụng cụ nội soi (Aygun - Thổ Nhĩ Kỳ)
- 02 Khóa tự động (Aygun - Thổ Nhĩ Kỳ)</t>
  </si>
  <si>
    <t>Bồn rửa tay phẫu thuật 02 vòi tự động</t>
  </si>
  <si>
    <t>Cấu hình gồm:
- 01 Bồn rửa tay
- 01 Đèn UV
- 02 Vòi nước
- 01 Bình đựng xà phòng
- 01 Bình chứa nước nóng và dây dẫn</t>
  </si>
  <si>
    <t>IX</t>
  </si>
  <si>
    <t>Hệ thống vận chuyển mẫu bệnh phẩm</t>
  </si>
  <si>
    <t>TỔNG CỘNG (I+II +…..VIII + IX)</t>
  </si>
  <si>
    <t>DỰ PHÒNG PHÍ (10% A)</t>
  </si>
  <si>
    <t>TỔNG CỘNG GIÁ TRỊ THIẾT BỊ DỰ KIẾN BỔ SUNG (A+B)</t>
  </si>
  <si>
    <t>TỔNG CỘNG GIÁ TRỊ DỰ KIẾN BỔ SUNG (C+D)</t>
  </si>
  <si>
    <t>BẢNG TỔNG HỢP KINH PHÍ ĐẦU TƯ GIAI ĐOẠN SAU</t>
  </si>
  <si>
    <t>Cửa bọc chì</t>
  </si>
  <si>
    <t>Cung cấp và lắp đặt Cửa đi 1 cánh mở tự động, cửa bọc chì, cửa thép không gỉ, lõi vật liệu chống cháy, có HT thanh ray, cửa kín khí, có khung nhìn, có băng chống va đập, ô kính cường lực bọc chì cấu tạo 2 lớp dày 2mm (Sản phẩm hoàn chỉnh) (SP5)</t>
  </si>
  <si>
    <t>m²</t>
  </si>
  <si>
    <t>Cung cấp và lắp đặt Cửa đi 2 cánh mở tự động, bọc chì, có cơ chế tự động đóng, thép không gỉ, khung cửa và hệ thống thanh ray làm từ hợp kim nhôm chất lượng cao, bề mặt inox 304 dày 2mm, lõi vật liệu nhôm tổ ong chống cháy, ô kính cường lực bọc chì cấu tạo 2 lớp dày 2mm, có goăng cao su kín khí (Sản phẩm hoàn chỉnh): KT: 1,7x2,2m (SP1)</t>
  </si>
  <si>
    <t>Cung cấp và lắp đặt Cửa đi 2 cánh trượt tự động cửa bọc chì, có cơ chế tự động đóng, khung cửa và hệ thống thanh ray làm từ hợp kim nhôm chất lượng cao, bề mặt inox 304 dày 2mm, lõi vật liệu nhôm tổ ong chống cháy, ô kính cường lực bọc chì cấu tạo 2 lớp dày 2mm, có goăng cao su kín khí (Sản phẩm hoàn chỉnh): KT: 1,6x2,2m (SP2)</t>
  </si>
  <si>
    <t>Hệ thống tạo áp, hút khói</t>
  </si>
  <si>
    <t>ht</t>
  </si>
  <si>
    <t>Cung cấp và lắp đặt Dàn nóng trung tâm công suất: 112kW (40HP)</t>
  </si>
  <si>
    <t>Cung cấp và lắp đặt Dàn nóng trung tâm công suất: 145kW (52HP)</t>
  </si>
  <si>
    <t>Cung cấp và lắp đặt Dàn lạnh âm trần cassette công suất 16kW, kèm bơm nước xả</t>
  </si>
  <si>
    <t>Cung cấp và lắp đặt Bộ chia gas dàn lạnh</t>
  </si>
  <si>
    <t>Cung cấp và lắp đặt Adapter mở rộng</t>
  </si>
  <si>
    <t>Cung cấp và lắp đặt Adapter khuếch đại tín hiệu tín hiệu</t>
  </si>
  <si>
    <t>Cung cấp và lắp đặt Máy lạnh treo tường 7.1kW</t>
  </si>
  <si>
    <t xml:space="preserve">Thang máy tải khách P3: t- Thang CÓ phòng máy - Tải trọng: 1000 kg  - Tốc độ: 60 m/phút (1.0 m/s) Số tầng/ Số điểm dừng: 08/08 - Tiêu chuẩn: Melco  - Cabin (RxSxC): 1600x1500x2300 - Cửa ngăn cháy E120: Cửa CO 900x2100 – 2 cánh mở tim - Giao diện kết nối IP camera - Tiếp điểm khô kết nối đầu đọc thẻ từ - Hoàn thiện Inox sọc nhuyễn 304 - Điều khiển nhóm 3 (P1-P2-P3) </t>
  </si>
  <si>
    <t xml:space="preserve">Thang máy tải khách P6 Thang CÓ phòng máy Tải trọng: 1350 kg  Tốc độ: 60 m/phút (1.0 m/s) Số tầng/ Số điểm dừng: 08/08 Tiêu chuẩn: MelcoCabin (RxSxC): 1300x2300x2300 Cửa ngăn cháy E120: Cửa CO 1100x2100 – 2 cánh mở tim Giao diện kết nối IP camera Tiếp điểm khô kết nối đầu đọc thẻ từ Hoàn thiện Inox sọc nhuyễn 304 Điều khiển Đơn </t>
  </si>
  <si>
    <t xml:space="preserve"> </t>
  </si>
  <si>
    <t>Thuế VAT (10%)</t>
  </si>
  <si>
    <t>Giá trị trước thuế</t>
  </si>
  <si>
    <t>Giá trị sau thuế</t>
  </si>
  <si>
    <t>Hạng mục công việc</t>
  </si>
  <si>
    <t>BẢNG TỔNG HỢP DANH MỤC CÔNG VIỆC ĐẦU TƯ GIAI ĐOẠN SAU</t>
  </si>
  <si>
    <t>Dự án Bệnh viện Đa khoa khu vực Bắc Quảng Bình (cơ sở 2)</t>
  </si>
  <si>
    <t>(Kèm theo Quyết định số:         /QĐ-SYT ngày      /    /2023 của Sở Y tế)</t>
  </si>
  <si>
    <t>Thang máy tải khách P7 Thang KHÔNG phòng máy Tải trọng: 1050 kg  Tốc độ: 60 m/phút (1.0 m/s) Số tầng/ Số điểm dừng: 03/03 Tiêu chuẩn: MelcoCabin (RxSxC): 1400x1600x2300 Cửa ngăn cháy E120: Cửa CO 900x2100 – 2 cánh mở tim Giao diện kết nối IP camera Tiếp điểm khô kết nối đầu đọc thẻ từ Hoàn thiện Inox sọc nhuyễn 304 Điều khiển đơn</t>
  </si>
  <si>
    <t>BẢNG TỔNG HỢP NHU CẦU VỐN ĐẦU TƯ GIAI ĐOẠN SAU</t>
  </si>
  <si>
    <t>TỔNG NHU CẦU VỐN BỔ SUNG</t>
  </si>
  <si>
    <t>PHỤ LỤC III.1</t>
  </si>
  <si>
    <t>PHỤ LỤC III.2: DANH MỤC THIẾT BỊ CHƯA ĐẦU TƯ GIAI ĐOẠN NÀY</t>
  </si>
  <si>
    <t>PHỤ LỤC III.2</t>
  </si>
  <si>
    <t>BẢNG TỔNG HỢP CHI PHÍ THIẾT BỊ CHƯA ĐẦU TƯ GIAI ĐOẠN NÀY</t>
  </si>
  <si>
    <t>THIẾT BỊ HỆ THỐNG THÔNG TIN LIÊN LẠC - KHỐI NHÀ CHÍNH</t>
  </si>
  <si>
    <t/>
  </si>
  <si>
    <t>1. Hệ thống cáp, ống luồn: mạng dữ liệu &amp; wifi/tel/iptv/cctv</t>
  </si>
  <si>
    <t>1</t>
  </si>
  <si>
    <t>Patch Panel 24 Port</t>
  </si>
  <si>
    <t>2. Hệ thống điện thoại</t>
  </si>
  <si>
    <t>2</t>
  </si>
  <si>
    <t>3</t>
  </si>
  <si>
    <t>3. Hệ thống mạng dữ liệu &amp; wifi, tivi</t>
  </si>
  <si>
    <t>4</t>
  </si>
  <si>
    <t>Bộ chuyển mạch WAN
Switch WAN 8 port 1Gb Base-T (8 port GE, 2x1G SFP)</t>
  </si>
  <si>
    <t>5</t>
  </si>
  <si>
    <t>Tường lửa - Firewall
(Thiết bị bảo mật chạy HA HIGH AVAILABILITY, cân bằng tải, định tuyến
Thông lượng Firewall Inspection: 5.5 Gbps
Thông lượng Threat Prevention: 3.5 Gbps
Thông lượng Application Inspection: 4.2 Gbps
Thông lượng IPS: 3.8 Gbps
Thông lượng Anti-malware Inspection: 3.5 Gbps
Thông lượng TLS/SSL decryption and Inspection (DPI  SSL): 850 Mbps
Connections per second: 22,000/sec
Maximum connections (SPI): 2.000.000
Maximum connections (DPI): 750.000
Maximum connections (DPI SSL) 150000
Wireless Controllers supported (maximum) Có khả năng quản lý lên tới 512 Access Points
Hỗ trợ tính năng ATP/Sandbox: Hỗ trợ multi-engine sandbox (tối thiểu 4 engine)
Bản quyền phần mềm STATEFUL HA UPGRADE)</t>
  </si>
  <si>
    <t>6</t>
  </si>
  <si>
    <t>Core Switch Layer 3 48 SFP 1Gb
(Core switch 48 SFP 1Gb
Thiết bị chuyển mạch 24 cổng BaseX, 4 cổng uplink 1/10G SFP+, 4 cổng uplink 10/25G SFP28, 2 cổng stacking 100G QSFP28
- 24 x 100/1000 BaseX, SFP, MACsec'- 4 x 1/10G SFP+, MACsec
- 4 x 10/25G SFP28, MACsec
- Switch frame rate &gt;=541.7 Mpps
- Switch capacity	&gt;=728 Gbps
- Nguồn: 2
- 1000Gbps Stack kit)</t>
  </si>
  <si>
    <t>7</t>
  </si>
  <si>
    <t>Access Switch layer 2 24 1Gb POE (uplink core SW) 
(Bộ chuyển mạch 24 cổng 1Gb POE: 
Thiết bị chuyển mạch 24 cổng PoE BaseT, 2 cổng uplink 1G SFP, 2 cổng uplink/stacking 10G SFP+
- 24x Port 10/100/1000 RJ-45 PoE+
- 4x 1G SFP for Uplink Port
- Switch frame rate &gt;=68.4 Mpps
- Switch capacity &gt;=92 Gb/s
- Nguồn: 1)</t>
  </si>
  <si>
    <t>8</t>
  </si>
  <si>
    <t>Access Switch layer 2 24 Port 1Gb POE 
(Bộ chuyển mạch 24 cổng 1Gb POE:
Thiết bị chuyển mạch 24 cổng PoE BaseT, 4 cổng uplink 1G SFP
- 24x Port 10/100/1000 RJ-45 PoE+
- 4x 1G SFP for Uplink Port
- Switch frame rate &gt;=41.7 Mpps
- Switch capacity	&gt;=56 Gbps
- Nguồn: 1)</t>
  </si>
  <si>
    <t>9</t>
  </si>
  <si>
    <t>Access Switch layer 2 24 1Gb (uplink core SW)
(Bộ chuyển mạch 24 cổng 1Gb:
Thiết bị chuyển mạch 24 cổng BaseT, 2 cổng uplink 1G SFP, 2 cổng uplink/stacking 10G SFP+
- 24x Port 10/100/1000 RJ-45
- 4x 1G SFP for Uplink Port
- Switch frame rate &gt;=68.4 Mpps
- Switch capacity&gt;=92 Gb/s
- Nguồn: 1)</t>
  </si>
  <si>
    <t>10</t>
  </si>
  <si>
    <t>Access Switch layer 2 24 Port 1Gb 
(Bộ chuyển mạch 24 cổng 1Gb:
Thiết bị chuyển mạch 24 cổng BaseT, 4 cổng uplink 1G SFP
- 24x Port 10/100/1000 RJ-45
- 4x 1G SFP for Uplink Port
- Switch frame rate &gt;=41.7 Mpps
- Switch capacity	&gt;=56 Gbps
- Nguồn: 1)</t>
  </si>
  <si>
    <t>11</t>
  </si>
  <si>
    <t>Transceiver, SFP 1Gb
(Module quang SFP SM 1 Gb:
LC, 802.3z, SFP MSA, 1000Base-SX, 1 Gbps, 850 nm, 300m (62.5/125µm), 550m (50/125µm))</t>
  </si>
  <si>
    <t>12</t>
  </si>
  <si>
    <t>WIFI Controller
(Bộ điều khiển Không dây (Chưa bao gồm máy chủ/PC)
- Phần mềm điều khiển (cài lên máy chủ)
- Bản quyền cho 90 thiết bị phát sóng wifi)</t>
  </si>
  <si>
    <t>Gói</t>
  </si>
  <si>
    <t>13</t>
  </si>
  <si>
    <t>Thiết bị phát sóng wifi (Trong nhà)
(2 băng tần 2x2:2 802.11a/b/g/n/ac MU-MIMO AP, tích hợp ăn ten, 1x GbE, tích hợp BLE, 1x 48V DC power interface, 1x Console
Bộ đế gắn tường và trần.)</t>
  </si>
  <si>
    <t>4. Hệ thống âm thanh thông báo</t>
  </si>
  <si>
    <t>14</t>
  </si>
  <si>
    <t>Bộ tăng âm 8 kênh với amplifier 500W (1 chính, 1 dự phòng)
(Bộ điều khiển tích hợp 8 vùng loa)</t>
  </si>
  <si>
    <t>15</t>
  </si>
  <si>
    <t>Bộ nguồn cho hệ thống Âm thanh
(Bộ quản lý cấp nguồn)</t>
  </si>
  <si>
    <t>16</t>
  </si>
  <si>
    <t>Amplifier 500W đi kèm bộ tăng âm</t>
  </si>
  <si>
    <t>17</t>
  </si>
  <si>
    <t>Bộ điều chỉnh âm lượng 30 kênh</t>
  </si>
  <si>
    <t>18</t>
  </si>
  <si>
    <t>Micro thông báo trường hợp khẩn cấp</t>
  </si>
  <si>
    <t>19</t>
  </si>
  <si>
    <t>Micro chọn vùng từ xa</t>
  </si>
  <si>
    <t>20</t>
  </si>
  <si>
    <t>Bàn phím mở rộng Micro chọn vùng từ xa</t>
  </si>
  <si>
    <t>21</t>
  </si>
  <si>
    <t>Bộ chuyển mạch 24 cổng BaseT, 4 cổng uplink 1G SFP
(- 24x Port 10/100/1000 RJ-45
- 4x 1G SFP for Uplink Port
- Switch frame rate &gt;=41.7 Mpps
- Switch capacity	&gt;=56 Gbps
- Nguồn: 1)</t>
  </si>
  <si>
    <t>22</t>
  </si>
  <si>
    <t xml:space="preserve">Loa gắn âm trần 6W </t>
  </si>
  <si>
    <t>23</t>
  </si>
  <si>
    <t>Loa hộp treo tường 10W</t>
  </si>
  <si>
    <t>24</t>
  </si>
  <si>
    <t>Loa nén thông báo 15/30W (có biến áp)</t>
  </si>
  <si>
    <t>25</t>
  </si>
  <si>
    <t>Tủ rack "Cabinet 36U 600 x 800"</t>
  </si>
  <si>
    <t>26</t>
  </si>
  <si>
    <t>Ắc quy
(Ắc quy kín khí 12V-100Ah (10h)
10-12 năm @ 20°C)</t>
  </si>
  <si>
    <t>27</t>
  </si>
  <si>
    <t xml:space="preserve">Chi phí vận hành chạy thử, kiểm tra nghiệm thu hệ thống </t>
  </si>
  <si>
    <t>CHI PHÍ NỘI THẤT</t>
  </si>
  <si>
    <t>Bàn họp giao ban 3600x1500</t>
  </si>
  <si>
    <t>bàn</t>
  </si>
  <si>
    <t>Kích thước: W3600 x D1500 x H760 mm (±5mm)</t>
  </si>
  <si>
    <t>Chất liệu: Gỗ công nghiệp cao cấp dày ≥ 18mm</t>
  </si>
  <si>
    <t>Kiểu dáng: Mặt chữ nhật ghép giả dày, phối màu, có nắp lật nhôm chạy dây. Chân ghép hộp có gắn nẹp nhôm trang trí.</t>
  </si>
  <si>
    <t>Bàn họp giao ban 2400x1200</t>
  </si>
  <si>
    <t>Kích thước : W2400 x D1200 x H760mm (±5mm)</t>
  </si>
  <si>
    <t>Chất liệu: Gỗ công nghiệp cao cấp phủ Melamine dày ≥ 18mm</t>
  </si>
  <si>
    <t>Kiểu dáng: Chân bàn vát nghiêng kết hợp ốp sơn đen. Có 1 nắp hộp điện trên mặt bàn</t>
  </si>
  <si>
    <t>Bàn họp 2400x1000</t>
  </si>
  <si>
    <t>Kích thước : W2400 x D1200 x H760mm</t>
  </si>
  <si>
    <t>Chất liệu: Gỗ Melamine cao cấp hoặc tương đương dày ≥ 18mm</t>
  </si>
  <si>
    <t>Kiểu dáng: – Bàn họp hòa phát mặt hình chữ nhật
– Mặt bàn liền, không đợt</t>
  </si>
  <si>
    <t>Bàn giám đốc</t>
  </si>
  <si>
    <r>
      <t>Kích Thước:</t>
    </r>
    <r>
      <rPr>
        <sz val="12"/>
        <color theme="1"/>
        <rFont val="Times New Roman"/>
        <family val="1"/>
      </rPr>
      <t> W2400 x D1100 x H760 mm</t>
    </r>
  </si>
  <si>
    <t>Chất liệu:</t>
  </si>
  <si>
    <t>- Bàn làm từ gỗ công nghiệp veneer sơn PU cao cấp
- Độ dày mặt bàn dày ≥ 80mm</t>
  </si>
  <si>
    <t>Kiểu Dáng
    - Bàn lãnh đạo cao cấp
    - Yếm ốp nổi Veneer đấu vân, mặt có tấm ốp trang trí.
    - Chân hộp lượn cong, có phào bo cạnh, yếm ốp gờ nổi hình chữ nhật, ghép vân đối xứng trang trí.
    - Bàn thường kết hợp với ghế giám đốc tủ phụ hoặc hộc tùy chọn.</t>
  </si>
  <si>
    <t>Bàn trưởng phòng</t>
  </si>
  <si>
    <t>Kích thước: W1400 x D700 x H760 mm (±5mm)</t>
  </si>
  <si>
    <t>Chất liệu: Gỗ công nghiệp sơn PU màu cánh gián
Độ dày mặt bàn dày ≥ 60mm</t>
  </si>
  <si>
    <t>Kiểu dáng: 
Bàn lãnh đạo dành cho cấp trưởng phòng. 
Bàn có hộc treo 1 ngăn kéo 1 khoang cánh mở và khay bàn phím. 
Yếm bàn gắn nẹp trang trí, chân có viền chỉ</t>
  </si>
  <si>
    <t>Bàn làm việc</t>
  </si>
  <si>
    <t>Kích thước: W1200 x D600 x H750 mm</t>
  </si>
  <si>
    <t>Chất liệu: Gỗ công nghiệp Melamine dày ≥ 18mm. Độ dày mặt bàn dày ≥ 25mm</t>
  </si>
  <si>
    <t>Kiểu dáng: Hộc liền sát đất 4 ngăn kéo. Bàn sử dụng tăng chân đế tăng chỉnh, yếm lửng thẳng, có khay bàn phím</t>
  </si>
  <si>
    <t>Bàn ăn inox</t>
  </si>
  <si>
    <t>Tủ giám đốc</t>
  </si>
  <si>
    <t>- Kích thước: W2400xD400xH2000mm  (±20mm)</t>
  </si>
  <si>
    <t>- Chất liệu: Bề mặt gỗ công nghiệp cao cấp dày ≥ 18mm + hậu dày ≥ 6mm</t>
  </si>
  <si>
    <t>- Tính năng đặc biệt: Tủ Giám Đốc</t>
  </si>
  <si>
    <t>- Hình dạng: Phần dưới khoang dài, Phần trên kết ở 2 tủ dài bên ngoài và kệ ở giữa</t>
  </si>
  <si>
    <t>Tủ dụng cụ đựng dụng cụ, tài liệu
Model: ATV-CSC-2-1200</t>
  </si>
  <si>
    <t>Kích thước ngoài: 1200x450x1800mm</t>
  </si>
  <si>
    <t>Kích thước trong: 1195x395x1675mm</t>
  </si>
  <si>
    <t>Vật liệu khung: thép sơn tĩnh điện dày 1.2mm</t>
  </si>
  <si>
    <t>Số ngăn: 05</t>
  </si>
  <si>
    <t>Vật liệu ngăn tầng: thép sơn tĩnh điện dày 1.2mm</t>
  </si>
  <si>
    <t>Số lượng ngăn tầng: 04</t>
  </si>
  <si>
    <t>Vật liệu cánh cửa: kính cường lực và thép sơn tĩnh điện</t>
  </si>
  <si>
    <t>Số lượng cánh: 02</t>
  </si>
  <si>
    <t>Vật liệu sàn đỡ trong: thép sơn tĩnh điện</t>
  </si>
  <si>
    <t>Ghế băng inox</t>
  </si>
  <si>
    <t>Kích Thước: W1830 x D640 x H820 mm</t>
  </si>
  <si>
    <t>Chất liệu:  khung giằng sơn tĩnh điện, chân nhôm đúc dày ≥ 1.0mm</t>
  </si>
  <si>
    <t>Kiểu Dáng
    - Ghế phòng chờ, ghế băng chờ
    - Bằng gồm 3 chỗ ngồi, chân nhôm đúc, khung thép sơn tĩnh điện kết hợp mạ Ni-Cr.
    - Đệm và tựa ghế đột lỗ tạo sự thông thoáng.
    - Khung giằng đỡ đệm bằng thép sơn tĩnh điện</t>
  </si>
  <si>
    <t>Ghế giám đốc</t>
  </si>
  <si>
    <t>Màu sắc: Đen – Nâu</t>
  </si>
  <si>
    <r>
      <t>Kích thước : W750 x D(850-1220) x H(1210-1265) mm (</t>
    </r>
    <r>
      <rPr>
        <sz val="13"/>
        <color theme="1"/>
        <rFont val="Calibri"/>
        <family val="2"/>
      </rPr>
      <t>±</t>
    </r>
    <r>
      <rPr>
        <sz val="13"/>
        <color theme="1"/>
        <rFont val="Times New Roman"/>
        <family val="1"/>
      </rPr>
      <t>20mm)</t>
    </r>
  </si>
  <si>
    <t>Chất liệu: Chân và tay ghế gỗ sơn. Đệm tựa bọc da công nghiệp</t>
  </si>
  <si>
    <t>Kiểu dáng: Ghế có chức năng điều chỉnh độ cao được gắn dưới đáy đệm ngồi, liên kết chặt chẽ với Piston khí nén và chân sao ghế. Ghế có thể ngả được nhiều góc độ</t>
  </si>
  <si>
    <t>Ghế trưởng phòng</t>
  </si>
  <si>
    <t>Màu sắc: Đen</t>
  </si>
  <si>
    <t>Kích thước: W640 x D740 x H(1130-1210) mm  (±20mm)</t>
  </si>
  <si>
    <t>Chất liệu: Đệm tựa bọc da công nghiệp. Mặt ngồi có lớp đệm mút vừa phải. Chân tay ghế bằng nhựa sơn phủ màu nhũ bạc</t>
  </si>
  <si>
    <t>Kiểu dáng: Đệm tựa có các đường may trang trí ô vuông.Có tựa đầu. Chân ghế bằng nhựa có bánh xe, tay nhựa sơn phủ màu nhũ bạc, bát có chức năng điều chỉnh độ cao cần hơi</t>
  </si>
  <si>
    <t>Ghế làm việc</t>
  </si>
  <si>
    <t>Kích thước: W560 x D540 x H(900-1025) mm  (±20mm)</t>
  </si>
  <si>
    <t>Chất liệu: Đệm tựa bọc vải, tay và chân ghế bằng nhựa</t>
  </si>
  <si>
    <t>Kiểu dáng: Ghế lưng trung. Tay ghế kết cấu theo hình vòm cung, cố định. Chân sao 5 cánh có gắn bánh xe di chuyển linh hoạt</t>
  </si>
  <si>
    <t>Rèm cửa sổ dạng sóng</t>
  </si>
  <si>
    <t>Kích thước: rộng 2400m, Chiều cao tối đa 2750mm</t>
  </si>
  <si>
    <t>Chất liệu : Vải bóng hoa văn chìm .</t>
  </si>
  <si>
    <t>Ưu điểm : Cản sáng tuyệt đối 100% , chống nóng , chống bám bụi tốt .</t>
  </si>
  <si>
    <t>Chưa bao gồm lớp voan bên trong</t>
  </si>
  <si>
    <t>Giá đã hoàn thiện lắp đặt, thanh suốt, phụ kiện…</t>
  </si>
  <si>
    <t>Rèm quây thay đồ</t>
  </si>
  <si>
    <t>Khung tròn bằng inox tròn dày ≥ 1.0 mm kèm ray chạy bằng nhựa</t>
  </si>
  <si>
    <t xml:space="preserve">Quầy lễ tân </t>
  </si>
  <si>
    <t>Kích thước: Dài (7000+2700)x2 x Sâu 700 x Cao 750mm(1050mm)</t>
  </si>
  <si>
    <t>Chất liệu: MDF phủ melamine chống ẩm dày 17mm, chống xước, chống bám bụi</t>
  </si>
  <si>
    <t>Biển tên phòng</t>
  </si>
  <si>
    <t>Kích thước 150x300mm</t>
  </si>
  <si>
    <t>Vật liệu: inox cao cấp dày 1mm</t>
  </si>
  <si>
    <t>Biển tên chức danh</t>
  </si>
  <si>
    <t>Cao 12,5 x Ngang 25,5 cm x dày 1mm</t>
  </si>
  <si>
    <r>
      <t>Ưu điểm:</t>
    </r>
    <r>
      <rPr>
        <sz val="12"/>
        <color theme="1"/>
        <rFont val="Times New Roman"/>
        <family val="1"/>
      </rPr>
      <t> Chất liệu đồng đẹp và sang trọng bề mặt biển sáng bóng, nhẹ nhỏ gọn dễ di chuyển. Chất lượng in sắc nét, quan sát nội dung 2 mặt trước sau dễ dàng</t>
    </r>
  </si>
  <si>
    <t>Rèm che nắng</t>
  </si>
  <si>
    <t>m2</t>
  </si>
  <si>
    <t>Quầy lễ tân, thu ngân (ước tính)</t>
  </si>
  <si>
    <t>lô</t>
  </si>
  <si>
    <t>- Gỗ MDF phủ melaminte chống ẩm, vân gỗ</t>
  </si>
  <si>
    <t>CHI PHÍ VẬN CHUYỂN</t>
  </si>
  <si>
    <t>Chi phí vận chuyển</t>
  </si>
  <si>
    <t>Hệ thống camera, Thông tin liên lạc</t>
  </si>
  <si>
    <t>I.1</t>
  </si>
  <si>
    <t>I.2</t>
  </si>
  <si>
    <t>Nội thất phòng mổ và trang thiết bị phòng mỗ:</t>
  </si>
  <si>
    <t>III.1</t>
  </si>
  <si>
    <t>III.2</t>
  </si>
  <si>
    <t>III.3</t>
  </si>
  <si>
    <r>
      <t xml:space="preserve">Thang máy tải khách P1-P2:
- </t>
    </r>
    <r>
      <rPr>
        <sz val="12"/>
        <color rgb="FF000000"/>
        <rFont val="Times New Roman"/>
        <family val="1"/>
      </rPr>
      <t xml:space="preserve">Thang CÓ phòng máy - Tải trọng: 1350 kg  - Tốc độ: 60 m/phút (1.0 m/s) Số tầng/ Số điểm dừng: 08/08 - Tiêu chuẩn: Melco - Cabin (RxSxC): 1300x2300x2300 - Cửa ngăn cháy E120: Cửa CO 1100x2100 – 2 cánh mở tim - Giao diện kết nối IP camera - Tiếp điểm khô kết nối đầu đọc thẻ từ Hoàn thiện Inox sọc nhuyễn 304 Điều khiển nhóm 3 (P1-P2-P3) 
</t>
    </r>
  </si>
  <si>
    <r>
      <t xml:space="preserve">Thang máy PCCC P4:
</t>
    </r>
    <r>
      <rPr>
        <sz val="12"/>
        <color rgb="FF000000"/>
        <rFont val="Times New Roman"/>
        <family val="1"/>
      </rPr>
      <t xml:space="preserve">Thang CÓ phòng máy 
Tải trọng: 1000 kg  
Tốc độ: 60 m/phút (1.0 m/s) Số tầng/ Số điểm dừng: 08/08 
Tiêu chuẩn: Melco - thang PCCC Cabin (RxSxC): 1100x2100x2300 Cửa CO 900x2100 – 2 cánh mở tim Giao diện kết nối IP camera Tiếp điểm khô kết nối đầu đọc thẻ từ
Hoàn thiện Inox sọc nhuyễn 304 Cửa tầng chống cháy 120 phút – E120Phục vụ lính cứu hoả Điều khiển Đơn 
</t>
    </r>
  </si>
  <si>
    <r>
      <t xml:space="preserve">Thang máy tải khách P5 
</t>
    </r>
    <r>
      <rPr>
        <sz val="12"/>
        <color rgb="FF000000"/>
        <rFont val="Times New Roman"/>
        <family val="1"/>
      </rPr>
      <t>Thang CÓ phòng máy Tải trọng: 1350 kg  Tốc độ: 60 m/phút (1.0 m/s) Số tầng/ Số điểm dừng: 03/03 Tiêu chuẩn: Melco
Cabin (RxSxC): 1300x2300x2300 Cửa ngăn cháy E120; Cửa CO 1100x2100 – 2 cánh mở tim Giao diện kết nối IP camera 
Tiếp điểm khô kết nối đầu đọc thẻ từ Hoàn thiện Inox sọc nhuyễn 304 Điều khiển Đơn</t>
    </r>
  </si>
  <si>
    <r>
      <t>Thang máy tải hàng P8-P9:</t>
    </r>
    <r>
      <rPr>
        <sz val="11"/>
        <color indexed="8"/>
        <rFont val="Times New Roman"/>
        <family val="1"/>
      </rPr>
      <t xml:space="preserve">
- Thang CÓ phòng máy - Tải trọng: 100 kg  - Tốc độ: 45 m/phút (0,75 m/s) Số tầng/ Số điểm dừng: 02/02 - Tiêu chuẩn: .....- Cabin (RxSxC): 750x750x900 - Cửa: Cửa 750x900 – 2 cánh mở lên xuống Hoàn thiện Inox sọc nhuyễn 304 Điều khiển đơn</t>
    </r>
  </si>
  <si>
    <t>Thông số kỹ thuật đã có trong thiết kế đã phê duyệt</t>
  </si>
  <si>
    <t>Đơn giá trước thuế</t>
  </si>
  <si>
    <t>Hệ thống trang thiết bị phòng mổ (03 phòng)</t>
  </si>
  <si>
    <t>Nội thất phòng mổ (03 phòng)</t>
  </si>
  <si>
    <t>Thành tiền (trước thuế)</t>
  </si>
  <si>
    <t>Thành tiền (sau thuế)</t>
  </si>
  <si>
    <t>THIẾT BỊ NỘI THẤT</t>
  </si>
  <si>
    <r>
      <t>Kích Thước:</t>
    </r>
    <r>
      <rPr>
        <i/>
        <sz val="12"/>
        <color theme="1"/>
        <rFont val="Times New Roman"/>
        <family val="1"/>
      </rPr>
      <t> W2400 x D1100 x H760 mm</t>
    </r>
  </si>
  <si>
    <r>
      <t>Kích thước : W750 x D(850-1220) x H(1210-1265) mm (</t>
    </r>
    <r>
      <rPr>
        <i/>
        <sz val="13"/>
        <color theme="1"/>
        <rFont val="Calibri"/>
        <family val="2"/>
      </rPr>
      <t>±</t>
    </r>
    <r>
      <rPr>
        <i/>
        <sz val="13"/>
        <color theme="1"/>
        <rFont val="Times New Roman"/>
        <family val="1"/>
      </rPr>
      <t>20mm)</t>
    </r>
  </si>
  <si>
    <r>
      <t>Ưu điểm:</t>
    </r>
    <r>
      <rPr>
        <i/>
        <sz val="12"/>
        <color theme="1"/>
        <rFont val="Times New Roman"/>
        <family val="1"/>
      </rPr>
      <t> Chất liệu đồng đẹp và sang trọng bề mặt biển sáng bóng, nhẹ nhỏ gọn dễ di chuyển. Chất lượng in sắc nét, quan sát nội dung 2 mặt trước sau dễ dàng</t>
    </r>
  </si>
  <si>
    <t>TỔNG CỘNG:I+II+III+IV+V+VI+VII</t>
  </si>
  <si>
    <t>LÀM TRÒN</t>
  </si>
  <si>
    <t>Người lập</t>
  </si>
  <si>
    <t>Phan Thanh Bình</t>
  </si>
  <si>
    <t>THANG MÁY</t>
  </si>
  <si>
    <t>Chủ trì</t>
  </si>
  <si>
    <t>Nguyễn Tất Vinh</t>
  </si>
  <si>
    <t>Chứng chỉ KS định giá XD hạng II,
 số QUB-00036825</t>
  </si>
  <si>
    <t>Thông số kỹ thuật đã có trong thiết kế đã phê duyệt (xem dự toán chi tiết)</t>
  </si>
  <si>
    <t xml:space="preserve">Tổng đài IP PABX
</t>
  </si>
  <si>
    <t xml:space="preserve">Tường lửa - Firewall
(Thiết bị bảo mật chạy HA HIGH AVAILABILITY, cân bằng tải, định tuyến
</t>
  </si>
  <si>
    <t xml:space="preserve">Access Switch layer 2 24 1Gb POE (uplink core SW) 
(Bộ chuyển mạch 24 cổng 1Gb POE: 
</t>
  </si>
  <si>
    <t xml:space="preserve">Access Switch layer 2 24 Port 1Gb POE 
(Bộ chuyển mạch 24 cổng 1Gb POE:
</t>
  </si>
  <si>
    <t xml:space="preserve">Core Switch Layer 3 48 SFP 1Gb
(Core switch 48 SFP 1Gb
</t>
  </si>
  <si>
    <t xml:space="preserve">Access Switch layer 2 24 1Gb (uplink core SW)
(Bộ chuyển mạch 24 cổng 1Gb:
</t>
  </si>
  <si>
    <t xml:space="preserve">Access Switch layer 2 24 Port 1Gb 
(Bộ chuyển mạch 24 cổng 1Gb:
</t>
  </si>
  <si>
    <t xml:space="preserve">Transceiver, SFP 1Gb
</t>
  </si>
  <si>
    <t xml:space="preserve">Thiết bị phát sóng wifi (Trong nhà)
</t>
  </si>
  <si>
    <t xml:space="preserve">Bộ chuyển mạch 24 cổng BaseT, 4 cổng uplink 1G SFP
</t>
  </si>
  <si>
    <t xml:space="preserve">Ắc quy
</t>
  </si>
  <si>
    <t xml:space="preserve">Tủ điện biến áp cách ly chuyên dụng y tế
</t>
  </si>
  <si>
    <t>Phần thiết bị đã được phê duyệt, đấu thầu, và cắt giảm từ hợp đồng (Hợp đồng số 01/2023/HĐXD/XL1/BVBQB2-PL5 ngày 25/12/2024)</t>
  </si>
  <si>
    <t>Hệ thống Thông tin liên lạc</t>
  </si>
  <si>
    <t xml:space="preserve">Camera thân dài có ống kính thay đổi, IP66
(2M H.265 NW IR Bullet Camera:
</t>
  </si>
  <si>
    <t xml:space="preserve">Camera Dome có ống kính cố đinh, gắn trần
(2M H.265 NW IR Dome Camera:
</t>
  </si>
  <si>
    <t xml:space="preserve">NVR 64 chanels
(64CH 32MP NVR:
</t>
  </si>
  <si>
    <t xml:space="preserve">Bộ giải mã tín hiệu video 64 kênh
(Bộ giải mã video &amp; âm thanh: tối đa 64 kênh với đầu ra HDMI kép.
</t>
  </si>
  <si>
    <t xml:space="preserve">Màn hình chuyên dụng cho CCTV 50"
</t>
  </si>
  <si>
    <t xml:space="preserve">Máy tính quản lý CCTV
</t>
  </si>
  <si>
    <t xml:space="preserve">Bộ lưu điện 6kVA/6kW dạng gắn rack
</t>
  </si>
  <si>
    <t xml:space="preserve">Bộ lưu điện 2kVA, 230V, dòng sạc 2A, dạng gắn rack
</t>
  </si>
  <si>
    <t>PHẦN THIẾT BỊ ĐẦU TƯ GIAI ĐOẠN NÀY</t>
  </si>
  <si>
    <r>
      <t>Thang máy tải hàng P8-P9:</t>
    </r>
    <r>
      <rPr>
        <sz val="12"/>
        <color indexed="8"/>
        <rFont val="Times New Roman"/>
        <family val="1"/>
      </rPr>
      <t xml:space="preserve">
- Thang CÓ phòng máy - Tải trọng: 100 kg  - Tốc độ: 45 m/phút (0,75 m/s) Số tầng/ Số điểm dừng: 02/02 - Tiêu chuẩn: .....- Cabin (RxSxC): 750x750x900 - Cửa: Cửa 750x900 – 2 cánh mở lên xuống Hoàn thiện Inox sọc nhuyễn 304 Điều khiển đơn</t>
    </r>
  </si>
  <si>
    <t>Kích Thước: W2400 x D1100 x H760 mm</t>
  </si>
  <si>
    <r>
      <t>Kích thước : W750 x D(850-1220) x H(1210-1265) mm (</t>
    </r>
    <r>
      <rPr>
        <i/>
        <sz val="12"/>
        <color theme="1"/>
        <rFont val="Calibri"/>
        <family val="2"/>
      </rPr>
      <t>±</t>
    </r>
    <r>
      <rPr>
        <i/>
        <sz val="12"/>
        <color theme="1"/>
        <rFont val="Times New Roman"/>
        <family val="1"/>
      </rPr>
      <t>20mm)</t>
    </r>
  </si>
  <si>
    <t>Ưu điểm: Chất liệu đồng đẹp và sang trọng bề mặt biển sáng bóng, nhẹ nhỏ gọn dễ di chuyển. Chất lượng in sắc nét, quan sát nội dung 2 mặt trước sau dễ dàng</t>
  </si>
  <si>
    <t>PHẦN THIẾT BỊ ĐÃ ĐƯỢC PHÊ DUYỆT, ĐẤU THẦU VÀ CẮT GIẢM TỪ HỢP ĐỒNG (Hợp đồng số 01/2023/HĐXD/XL1/BVBQB2-PL5 ngày 25/12/2024)</t>
  </si>
  <si>
    <t>TỔNG CỘNG: C=A+B</t>
  </si>
  <si>
    <t>Tổng đài IP PABX</t>
  </si>
  <si>
    <t>Tường lửa - Firewall
(Thiết bị bảo mật chạy HA HIGH AVAILABILITY, cân bằng tải, định tuyến</t>
  </si>
  <si>
    <t>Core Switch Layer 3 48 SFP 1Gb
(Core switch 48 SFP 1Gb</t>
  </si>
  <si>
    <t>Access Switch layer 2 24 Port 1Gb POE 
(Bộ chuyển mạch 24 cổng 1Gb POE:</t>
  </si>
  <si>
    <t>Access Switch layer 2 24 1Gb (uplink core SW)
(Bộ chuyển mạch 24 cổng 1Gb:</t>
  </si>
  <si>
    <t>Access Switch layer 2 24 Port 1Gb 
(Bộ chuyển mạch 24 cổng 1Gb:</t>
  </si>
  <si>
    <t>Transceiver, SFP 1Gb</t>
  </si>
  <si>
    <t>Thiết bị phát sóng wifi (Trong nhà)</t>
  </si>
  <si>
    <t>Bộ chuyển mạch 24 cổng BaseT, 4 cổng uplink 1G SFP</t>
  </si>
  <si>
    <t>Ắc quy</t>
  </si>
  <si>
    <t>Phần này là mục riêng ( bổ sung lại cho gói thầu)</t>
  </si>
  <si>
    <t>PHẦN NÀY TÍNH MỚI ( DÙNG TÍNH CÁC CHI PHÍ)</t>
  </si>
  <si>
    <r>
      <t xml:space="preserve">Thang máy PCCC P4:
</t>
    </r>
    <r>
      <rPr>
        <sz val="12"/>
        <color rgb="FF000000"/>
        <rFont val="Times New Roman"/>
        <family val="1"/>
      </rPr>
      <t xml:space="preserve">Thang CÓ phòng máy 
Tải trọng: 1000 kg  
Tốc độ: 60 m/phút (1.0 m/s) Số tầng/ Số điểm dừng: 08/08 
Tiêu chuẩn: Melco - thang PCCC Cabin (RxSxC): 1100x2100x2300 Cửa CO 900x2100 – 2 cánh mở tim Giao diện kết nối IP camera Tiếp điểm khô kết nối đầu đọc thẻ từ
Hoàn thiện Inox sọc nhuyễn 304 Cửa tầng chống cháy 120 phút – E120 Phục vụ lính cứu hoả Điều khiển Đơn 
</t>
    </r>
  </si>
  <si>
    <t>Camera thân dài có ống kính thay đổi, IP66
(2M H.265 NW IR Bullet Camera:</t>
  </si>
  <si>
    <t>Camera Dome có ống kính cố đinh, gắn trần
(2M H.265 NW IR Dome Camera:</t>
  </si>
  <si>
    <t>NVR 64 chanels
(64CH 32MP NVR:</t>
  </si>
  <si>
    <t>Bộ giải mã tín hiệu video 64 kênh
(Bộ giải mã video &amp; âm thanh: tối đa 64 kênh với đầu ra HDMI kép.</t>
  </si>
  <si>
    <t>Màn hình chuyên dụng cho CCTV 50"</t>
  </si>
  <si>
    <t>Máy tính quản lý CCTV</t>
  </si>
  <si>
    <t>Bộ lưu điện 6kVA/6kW dạng gắn rack</t>
  </si>
  <si>
    <t>Bộ lưu điện 2kVA, 230V, dòng sạc 2A, dạng gắn rack</t>
  </si>
  <si>
    <t>Tủ điện biến áp cách ly chuyên dụng y tế</t>
  </si>
  <si>
    <t>Chứng chỉ KS định giá XD hạng II,</t>
  </si>
  <si>
    <t xml:space="preserve"> số QUB-00036825</t>
  </si>
  <si>
    <t xml:space="preserve">Thang máy tải khách P6 Thang CÓ phòng máy Tải trọng: 1350 kg  Tốc độ: 60 m/phút (1.0 m/s) Số tầng/ Số điểm dừng: 08/08 Tiêu chuẩn: Melco-Cabin (RxSxC): 1300x2300x2300 Cửa ngăn cháy E120: Cửa CO 1100x2100 – 2 cánh mở tim Giao diện kết nối IP camera Tiếp điểm khô kết nối đầu đọc thẻ từ Hoàn thiện Inox sọc nhuyễn 304 Điều khiển Đơn </t>
  </si>
  <si>
    <t>Thang máy tải khách P7 Thang KHÔNG phòng máy Tải trọng: 1050 kg  Tốc độ: 60 m/phút (1.0 m/s) Số tầng/ Số điểm dừng: 03/03 Tiêu chuẩn: Melco - Cabin (RxSxC): 1400x1600x2300 Cửa ngăn cháy E120: Cửa CO 900x2100 – 2 cánh mở tim Giao diện kết nối IP camera Tiếp điểm khô kết nối đầu đọc thẻ từ Hoàn thiện Inox sọc nhuyễn 304 Điều khiển đơn</t>
  </si>
  <si>
    <t>PHẦN THIẾT BỊ ĐÃ ĐƯỢC PHÊ DUYỆT, ĐẤU THẦU VÀ CẮT GIẢM TỪ HỢP ĐỒNG (Hợp đồng số 01/2023/HĐXD/XL1/BVBQB2-PL5 ngày 25/12/2024), NAY BỔ SUNG LẠI</t>
  </si>
  <si>
    <t>DỰ TOÁN THIẾT BỊ</t>
  </si>
  <si>
    <t>Đồng Hới, ngày 20 tháng 02 năm 2025</t>
  </si>
  <si>
    <t>[7]</t>
  </si>
  <si>
    <t>Xuất xứ</t>
  </si>
  <si>
    <t>[6]</t>
  </si>
  <si>
    <t>Hãng sản xuất/ Chủng loại (model)</t>
  </si>
  <si>
    <t>DANH MỤC THIẾT BỊ MỜI CHÀO GIÁ</t>
  </si>
  <si>
    <t>(Kèm theo Công văn số          /SYT-KHTC ngày      /03/2025 của Sở Y tế tỉnh Quảng Bình)</t>
  </si>
  <si>
    <t>Đơn vị chào giá điền</t>
  </si>
  <si>
    <t>[8]=[4]x[7]</t>
  </si>
  <si>
    <t>[9]</t>
  </si>
  <si>
    <t>[10]=[8]+[9]</t>
  </si>
  <si>
    <t>Bộ cảnh báo tập trung tủ IPS khu phòng mổ:
Giám sát các tủ IPS phòng mổ, bộ cảnh báo từ xa đóng vai trò làm trạm chủ giám sát toàn bộ thông số của hệ thống tủ IPS, sẽ cảnh báo kêu và đèn nháy khi có tình trạng nguy hiểm. Có đèn LED xanh chỉ trị trạng thái an toàn và LED đỏ chỉ thị trạng thái cấm. Màn hình LCD thể hiện các thông báo dạng chữ. Có nút TEST để nhân viên bệnh viện thử nghiệm các hoạt động .
Một thiết bị MK2430 cho phép giám sát 8 tủ IPS.</t>
  </si>
  <si>
    <t>Chức năng: Giám sát tủ IPS phòng mổ, bộ cảnh báo từ xa sẽ cảnh báo kêu và đèn nháy khi có tình trạng nguy hiểm. Có đèn LED xanh chỉ trị trạng thái an toàn và LED đỏ chỉ thị trạng thái cấm. Có nút TEST để nhân viên bệnh viện thử nghiệm các hoạt động .</t>
  </si>
  <si>
    <t>ĐÈN ĐỌC FILM X - QUANG</t>
  </si>
  <si>
    <t>Cáp truyền thông RS485 nối giữa các thiết bị giám sát</t>
  </si>
  <si>
    <t>Bộ động cơ gắn để mở cửa tự động (Tầng 1-cửa ra vào)</t>
  </si>
  <si>
    <t>Bu lông mạ M6x20</t>
  </si>
  <si>
    <t>Cảm biến áp suất</t>
  </si>
  <si>
    <t>Cảm biến khói gắn ống gió (Quạt tạo áp, Cấp gió)</t>
  </si>
  <si>
    <t>Cao su làm gioăng</t>
  </si>
  <si>
    <t>Cáp điện 4x1Cx10mm² Cu/FR+1Cx10mm² PVC "E"</t>
  </si>
  <si>
    <t>Cáp điện 4x1Cx2.5mm² Cu/FR+1Cx2.5mm² PVC "E"</t>
  </si>
  <si>
    <t>Cáp điện 4x1Cx4.0mm² Cu/FR+1Cx4.0mm² PVC "E"</t>
  </si>
  <si>
    <t>Cáp điện 4x1Cx6.0mm² Cu/FR+1Cx6.0mm² PVC "E"</t>
  </si>
  <si>
    <t>Control fuse link 6A &amp; Fuse base 1P 32A</t>
  </si>
  <si>
    <t>Dây tín hiệu kết nối MFD về tủ nút nhấn tầng 1 2Cx1.0mm² Cu/Fr</t>
  </si>
  <si>
    <t>Đinh vít</t>
  </si>
  <si>
    <t>Gioăng cao su tấm</t>
  </si>
  <si>
    <t>Hộp bao bọc quạt chống cháy EI45</t>
  </si>
  <si>
    <t>Indicator light Led 220VAC/DC-Blue</t>
  </si>
  <si>
    <t>Indicator light Led 220VAC/DC-Red</t>
  </si>
  <si>
    <t>Indicator light Led 220VAC/DC-Yellow</t>
  </si>
  <si>
    <t>Khung đỡ quạt mái, Thép V5 sơn chống rỉ</t>
  </si>
  <si>
    <t>MCB 1P - 16A/63AF, 6kA</t>
  </si>
  <si>
    <t>MCB 3P - 16A/63AF, 18kA</t>
  </si>
  <si>
    <t>MCB 3P - 20A/63AF, 18kA</t>
  </si>
  <si>
    <t>MCB 3P - 32A/63AF, 18kA</t>
  </si>
  <si>
    <t>MCB 3P - 40A/63AF, 18kA</t>
  </si>
  <si>
    <t>MCCB 3P - 125A/125AF, 42kA</t>
  </si>
  <si>
    <t>MCCB 3P - 160A/160AF, 42kA</t>
  </si>
  <si>
    <t>MCCB 3P - 250A/250AF, 42kA</t>
  </si>
  <si>
    <t>Miệng gió cánh song song kè M OBD - Tạo ápKT cổ: 1000x550</t>
  </si>
  <si>
    <t>Miệng gió cánh song song kè M OBD - Tạo ápKT cổ: 1500x500</t>
  </si>
  <si>
    <t>Miệng gió cánh song song kè M OBD - Tạo ápKT cổ: 400x350</t>
  </si>
  <si>
    <t>Miệng gió cánh song song kè M OBD - Tạo ápKT cổ: 550x550</t>
  </si>
  <si>
    <t>Miệng gió cánh song song kè M OBDKT cổ: 1000x650</t>
  </si>
  <si>
    <t>Miệng gió cánh song song kè M OBDKT cổ: 1150x550</t>
  </si>
  <si>
    <t>Miệng gió cánh song song kè M OBDKT cổ: 1300x1000</t>
  </si>
  <si>
    <t>Miệng gió cánh song song kè M OBDKT cổ: 1300x1200</t>
  </si>
  <si>
    <t>Miệng gió cánh song song kè M OBDKT cổ: 550x550</t>
  </si>
  <si>
    <t>Ống chống cháy EI120</t>
  </si>
  <si>
    <t>Ống chống cháy EI30</t>
  </si>
  <si>
    <t>Ống chống cháy EI45</t>
  </si>
  <si>
    <t>Ống chống cháy EI60</t>
  </si>
  <si>
    <t>Ống luồn dây điện PVC D34</t>
  </si>
  <si>
    <t>Ống luồn dây điện PVC D42</t>
  </si>
  <si>
    <t>Ống Tole tráng kém dày 0.75mm</t>
  </si>
  <si>
    <t>Ống Tole tráng kém dày 0.95mm</t>
  </si>
  <si>
    <t>Quạt cấp gió bù: 10.000l/s@400Pa,Chống cháy: 300°C-1h</t>
  </si>
  <si>
    <t>Quạt cấp gió bù: 5.000l/s@300Pa, Chống cháy: 300°C-1h</t>
  </si>
  <si>
    <t>Quạt cấp gió bù: 5.400l/s@300Pa, Chống cháy: 300°C-1h</t>
  </si>
  <si>
    <t>Quạt cấp gió bù: 5.900l/s@750Pa, Chống cháy: 300°C-1h</t>
  </si>
  <si>
    <t>Quạt hút khói: 10.000l/s@400Pa, Chống cháy: 300°C-1h</t>
  </si>
  <si>
    <t>Quạt hút khói: 5.000l/s@400Pa, Chống cháy: 300°C-1h</t>
  </si>
  <si>
    <t>Quạt hút khói: 5.400l/s@400Pa, Chống cháy: 300°C-1h</t>
  </si>
  <si>
    <t>Quạt hút khói: 5.900l/s@1000Pa, Chống cháy: 300°C-1h</t>
  </si>
  <si>
    <t>Quạt tạo áp: 10.300l/s@400Pa, Chống cháy: 300°C-1h</t>
  </si>
  <si>
    <t>Quạt tạo áp: 2.200l/s@250Pa, Chống cháy: 300°C-1h</t>
  </si>
  <si>
    <t>Quạt tạo áp: 3.600l/s@300Pa, Chống cháy: 300°C-1h</t>
  </si>
  <si>
    <t>Quạt tạo áp: 3.600l/s@500Pa, Chống cháy: 300°C-1h</t>
  </si>
  <si>
    <t>Quạt tạo áp: 6.100l/s@500Pa, Chống cháy: 300°C-1h</t>
  </si>
  <si>
    <t>Quạt tạo áp: 9.300l/s@500Pa, Chống cháy: 300°C-1h</t>
  </si>
  <si>
    <t>Tủ điều khiển nút nhấn Quạt và MFD tại tầng 1</t>
  </si>
  <si>
    <t>Ty treo, keo dán chống cháy, bulong, đai ốc, Vải bạt chống cháy nối quạt, Thanh thép V đỡ quạt, ống gió…</t>
  </si>
  <si>
    <t>Van điều chỉnh gió lưu lượng gió: 400x400</t>
  </si>
  <si>
    <t>Van gió có động cơ kèm ngăn cháy nan.MFD, EI120 - 1150x500</t>
  </si>
  <si>
    <t>Van gió có động cơ kèm ngăn cháy nan.MFD, EI120 - 1300x350</t>
  </si>
  <si>
    <t>Van gió có động cơ kèm ngăn cháy nan.MFD, EI120 - 1300x550</t>
  </si>
  <si>
    <t>Van gió có động cơ kèm ngăn cháy nan.MFD, EI120 - 300x300</t>
  </si>
  <si>
    <t>Van gió có động cơ kèm ngăn cháy nan.MFD, EI120 - 600x500</t>
  </si>
  <si>
    <t>Van gió có động cơ kèm ngăn cháy nan.MFD, EI120 - 600x600</t>
  </si>
  <si>
    <t>Van gió có động cơ kèm ngăn cháy nan.MFD, EI30 - 1000x300</t>
  </si>
  <si>
    <t>Van gió có động cơ kèm ngăn cháy nan.MFD, EI30 - 1200x200</t>
  </si>
  <si>
    <t>Van gió có động cơ kèm ngăn cháy nan.MFD, EI30 - 1300x200</t>
  </si>
  <si>
    <t>Van gió có động cơ kèm ngăn cháy nan.MFD, EI30 - 1300x350</t>
  </si>
  <si>
    <t>Van gió có động cơ kèm ngăn cháy nan.MFD, EI30 - 800x300</t>
  </si>
  <si>
    <t>Van gió có động cơ kèm ngăn cháy nan.MFD, EI90 - 1000x250</t>
  </si>
  <si>
    <t>Van gió có động cơ kèm ngăn cháy nan.MFD, EI90 - 1100x350</t>
  </si>
  <si>
    <t>Van gió có động cơ kèm ngăn cháy nan.MFD, EI90 - 1300x1000</t>
  </si>
  <si>
    <t>Van gió có động cơ kèm ngăn cháy nan.MFD, EI90 - 1300x350</t>
  </si>
  <si>
    <t>Van gió có động cơ kèm ngăn cháy nan.MFD, EI90 - 600x250</t>
  </si>
  <si>
    <t>Van gió có động cơ kèm ngăn cháy nan.MFD, EI90 - 650x500</t>
  </si>
  <si>
    <t>Van gió có động cơ kèm ngăn cháy nan.MFD, EI90 - 800x300</t>
  </si>
  <si>
    <t>Van gió có động cơ xả áp (Gắn trên quạt tạo áp)600x500</t>
  </si>
  <si>
    <t>Van gió có động cơ xả áp (Gắn trên quạt tạo áp)650x300</t>
  </si>
  <si>
    <t>Van gió có động cơ xả áp (Gắn trên quạt tạo áp)650x350</t>
  </si>
  <si>
    <t>Van gió có động cơ xả áp (Gắn trên quạt tạo áp)800x600</t>
  </si>
  <si>
    <t>Van gió xả áp dạng cơ: 300x300</t>
  </si>
  <si>
    <t>Van gió xả áp dạng cơ: 600x600</t>
  </si>
  <si>
    <t>Vỏ tủ điện sơn tĩnh điện, tôn dày 1,5mm, mẫu 2, IP42 +  Phụ kiện + dây nguồn, điều khiển</t>
  </si>
  <si>
    <t>Vật liệu khác</t>
  </si>
  <si>
    <t>%</t>
  </si>
  <si>
    <t>Hệ thống Camerra</t>
  </si>
  <si>
    <t>TỔNG CỘNG (I+II+III+IV+V)</t>
  </si>
  <si>
    <t>Nội thất phòng mổ (Bổ sung 01 phòng)</t>
  </si>
  <si>
    <t>Vách kính kháng khuẩn Nano bạc, kính dán 2 lớp kháng khuẩn dày 13.38</t>
  </si>
  <si>
    <t xml:space="preserve">Sàn Vinyl dày 2mm kháng khuẩn </t>
  </si>
  <si>
    <t xml:space="preserve">Cửa phòng mổ:
Model: Loại cửa : mở trượt 1 cánh 
-Lực kéo cho cánh cửa: 130kg x 1 cánh .
-Tốc độ Đóng/Mở: 100 – 600 mm/s   (10 cấp tốc độ).
- Mô tơ điện : Động cơ điện một chiều không chổi than với hệ thống chống quá tải.
-Bộ điều khiển thông minh gặp vật cản trên hành trình hoạt động sẽ tự 
động dừng và đổi chiều. Bộ điều khiển với màn hình hiển thị LCD thuận tiện cho việc cài đặt thông số kỹ thuật. Bộ điều khiển cửa có chức năng kết ối với đầu đọc thẻ, bộ lưu điện, kết nối internet để kiểm tra số lần sửa chữa.
-Con lăn + hệ gá: Bánh xe treo kép chống lật, nẹp nhôm chống mài mòn. Bộ gá treo có thể điều chỉnh lên xuống.
-Có thể lựa chọn thêm bộ công tắc chức năng 4 chế độ không dây: Chế độ mở 1 nửa, chế độ mở toàn phần, chế độ giữ mở và chế độ khóa  
- Mở cửa bằng Công tắc đá chân chuyên dụng cho cửa phòng mổ.
- Cánh cửa bằng inox 304 dày 1.0mm có ô kính thoáng bên trong là vật liệu cách nhiệt chống ồn cách nhiệt có ô kình 2 lớp hút chân không kháng khuẩn. Cánh cửa có 4 mặt roăng khi đóng lại tạo độ kín khít đáp ứng yêu cầu của cửa phòng mổ áp lực dương.
-Kích thước : 1683 x 2120 mm
</t>
  </si>
  <si>
    <t>Khí y tế</t>
  </si>
  <si>
    <t xml:space="preserve">Cánh tay treo trần phòng mổ:
Yêu cầu Kỹ thuật:
Cánh tay đơn bao gồm 01 khớp nối có chiều dài ≥ 600mm
Các đường cáp điện, đường ống dẫn khí được lắp đặt bên trong cánh tay
Giá treo dụng cụ truyền dịch có 2 khớp, có thể xoay được ≥ 330 °(độ)
Cấu hình mỗi bộ bao gồm:
02 ổ khí đầu ra O2
01 ổ khí đầu ra 4 bar
01 ổ khí đầu ra 7 bar
02 ổ khí đầu ra Vac
01 ổ khí đầu ra CO2
08 bộ Ổ cắm điện
01 Cọc treo dụng cụ truyền dịch.
01 Giá để thiết bị phụ trợ
01 Ngăn kéo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</si>
</sst>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_(* \(#,##0.00\);_(* &quot;-&quot;??_);_(@_)"/>
    <numFmt numFmtId="164" formatCode="_-* #,##0.00_-;\-* #,##0.00_-;_-* &quot;-&quot;??_-;_-@_-"/>
    <numFmt numFmtId="165" formatCode="_(* #,##0_);_(* \(#,##0\);_(* &quot;-&quot;??_);_(@_)"/>
    <numFmt numFmtId="166" formatCode="_(* #,##0.000_);_(* \(#,##0.000\);_(* &quot;-&quot;??_);_(@_)"/>
    <numFmt numFmtId="167" formatCode="_(* #,##0.0000_);_(* \(#,##0.0000\);_(* &quot;-&quot;??_);_(@_)"/>
    <numFmt numFmtId="168" formatCode="_-* #,##0\ _₫_-;\-* #,##0\ _₫_-;_-* &quot;-&quot;????\ _₫_-;_-@_-"/>
    <numFmt numFmtId="169" formatCode="_-* #,##0_-;\-* #,##0_-;_-* &quot;-&quot;??_-;_-@_-"/>
    <numFmt numFmtId="170" formatCode="_-* #,##0.0_-;\-* #,##0.0_-;_-* &quot;-&quot;??_-;_-@_-"/>
    <numFmt numFmtId="171" formatCode="#,##0.0"/>
  </numFmts>
  <fonts count="83">
    <font>
      <sz val="11"/>
      <color theme="1"/>
      <name val="Calibri"/>
      <family val="2"/>
      <scheme val="minor"/>
    </font>
    <font>
      <sz val="11"/>
      <color theme="1"/>
      <name val="Calibri"/>
      <family val="2"/>
      <scheme val="minor"/>
    </font>
    <font>
      <sz val="10"/>
      <name val="Arial"/>
      <family val="2"/>
    </font>
    <font>
      <b/>
      <sz val="22"/>
      <name val="Times New Roman"/>
      <family val="1"/>
    </font>
    <font>
      <sz val="10"/>
      <name val="Times New Roman"/>
      <family val="1"/>
    </font>
    <font>
      <b/>
      <sz val="10"/>
      <name val="Times New Roman"/>
      <family val="1"/>
    </font>
    <font>
      <sz val="10"/>
      <name val="VNI-Aptima"/>
    </font>
    <font>
      <sz val="12"/>
      <name val="Times New Roman"/>
      <family val="1"/>
    </font>
    <font>
      <b/>
      <sz val="14"/>
      <name val="Times New Roman"/>
      <family val="1"/>
    </font>
    <font>
      <b/>
      <sz val="12"/>
      <name val="Times New Roman"/>
      <family val="1"/>
    </font>
    <font>
      <i/>
      <sz val="12"/>
      <name val="Times New Roman"/>
      <family val="1"/>
    </font>
    <font>
      <u/>
      <sz val="12"/>
      <name val="Times New Roman"/>
      <family val="1"/>
    </font>
    <font>
      <sz val="12"/>
      <name val="Calibri"/>
      <family val="2"/>
    </font>
    <font>
      <b/>
      <i/>
      <sz val="12"/>
      <name val="Times New Roman"/>
      <family val="1"/>
    </font>
    <font>
      <sz val="13"/>
      <name val="Times New Roman"/>
      <family val="1"/>
    </font>
    <font>
      <b/>
      <sz val="13"/>
      <name val="Times New Roman"/>
      <family val="1"/>
    </font>
    <font>
      <i/>
      <sz val="13"/>
      <name val="Times New Roman"/>
      <family val="1"/>
    </font>
    <font>
      <b/>
      <i/>
      <sz val="13"/>
      <name val="Times New Roman"/>
      <family val="1"/>
    </font>
    <font>
      <i/>
      <sz val="10"/>
      <name val="Times New Roman"/>
      <family val="1"/>
    </font>
    <font>
      <sz val="12"/>
      <color rgb="FF0000FF"/>
      <name val="Times New Roman"/>
      <family val="1"/>
    </font>
    <font>
      <sz val="10"/>
      <color theme="1"/>
      <name val="Times New Roman"/>
      <family val="1"/>
    </font>
    <font>
      <sz val="14"/>
      <color theme="1"/>
      <name val=".VnTime"/>
      <family val="2"/>
    </font>
    <font>
      <b/>
      <sz val="14"/>
      <color theme="1"/>
      <name val=".VnTime"/>
      <family val="2"/>
    </font>
    <font>
      <b/>
      <sz val="11"/>
      <color theme="1"/>
      <name val=".VnTime"/>
      <family val="2"/>
    </font>
    <font>
      <b/>
      <sz val="8.5"/>
      <color theme="1"/>
      <name val="Microsoft Sans Serif"/>
      <family val="2"/>
    </font>
    <font>
      <b/>
      <i/>
      <sz val="14"/>
      <color theme="1"/>
      <name val=".VnTime"/>
      <family val="2"/>
    </font>
    <font>
      <sz val="11"/>
      <color theme="1"/>
      <name val="Arial Narrow"/>
      <family val="2"/>
    </font>
    <font>
      <sz val="14"/>
      <name val="Times New Roman"/>
      <family val="1"/>
    </font>
    <font>
      <b/>
      <sz val="18"/>
      <name val="Times New Roman"/>
      <family val="1"/>
    </font>
    <font>
      <b/>
      <i/>
      <sz val="12"/>
      <name val="Times New Roman"/>
      <family val="1"/>
      <charset val="163"/>
    </font>
    <font>
      <b/>
      <i/>
      <sz val="14"/>
      <name val="Times New Roman"/>
      <family val="1"/>
    </font>
    <font>
      <sz val="12"/>
      <color theme="1"/>
      <name val="Times New Roman"/>
      <family val="1"/>
    </font>
    <font>
      <b/>
      <sz val="16"/>
      <name val="Times New Roman"/>
      <family val="1"/>
    </font>
    <font>
      <i/>
      <sz val="14"/>
      <name val="Times New Roman"/>
      <family val="1"/>
    </font>
    <font>
      <sz val="16"/>
      <name val="Times New Roman"/>
      <family val="1"/>
    </font>
    <font>
      <sz val="18"/>
      <name val="Times New Roman"/>
      <family val="1"/>
    </font>
    <font>
      <b/>
      <sz val="11"/>
      <color indexed="8"/>
      <name val="Times New Roman"/>
      <family val="1"/>
    </font>
    <font>
      <sz val="11"/>
      <color indexed="8"/>
      <name val="Times New Roman"/>
      <family val="1"/>
    </font>
    <font>
      <sz val="11"/>
      <name val="Times New Roman"/>
      <family val="1"/>
    </font>
    <font>
      <b/>
      <sz val="11"/>
      <color rgb="FFFF00FF"/>
      <name val="Times New Roman"/>
      <family val="1"/>
    </font>
    <font>
      <sz val="10"/>
      <color rgb="FF000000"/>
      <name val="Times New Roman"/>
      <family val="1"/>
    </font>
    <font>
      <b/>
      <sz val="13"/>
      <color theme="1"/>
      <name val="Times New Roman"/>
      <family val="1"/>
    </font>
    <font>
      <sz val="13"/>
      <color theme="1"/>
      <name val="Times New Roman"/>
      <family val="1"/>
    </font>
    <font>
      <b/>
      <sz val="12.5"/>
      <color theme="1"/>
      <name val="Times New Roman"/>
      <family val="1"/>
    </font>
    <font>
      <sz val="13"/>
      <color theme="1"/>
      <name val="Calibri"/>
      <family val="2"/>
    </font>
    <font>
      <b/>
      <sz val="13"/>
      <color theme="1"/>
      <name val="Times New Roman"/>
      <family val="1"/>
      <charset val="163"/>
    </font>
    <font>
      <sz val="12"/>
      <color rgb="FF000000"/>
      <name val="Times New Roman"/>
      <family val="1"/>
    </font>
    <font>
      <b/>
      <sz val="11"/>
      <name val="Times New Roman"/>
      <family val="1"/>
    </font>
    <font>
      <sz val="11"/>
      <color theme="1"/>
      <name val="Times New Roman"/>
      <family val="1"/>
    </font>
    <font>
      <b/>
      <sz val="11"/>
      <color theme="1"/>
      <name val="Times New Roman"/>
      <family val="1"/>
    </font>
    <font>
      <b/>
      <sz val="12"/>
      <name val="Times New Roman"/>
      <family val="1"/>
      <charset val="163"/>
    </font>
    <font>
      <b/>
      <sz val="11"/>
      <color theme="1"/>
      <name val="Times New Roman"/>
      <family val="1"/>
      <charset val="163"/>
    </font>
    <font>
      <sz val="11"/>
      <color theme="1"/>
      <name val="Times New Roman"/>
      <family val="1"/>
      <charset val="163"/>
    </font>
    <font>
      <b/>
      <sz val="11"/>
      <color indexed="8"/>
      <name val="Times New Roman"/>
      <family val="1"/>
      <charset val="163"/>
    </font>
    <font>
      <sz val="13"/>
      <color theme="1"/>
      <name val="Times New Roman"/>
      <family val="1"/>
      <charset val="163"/>
    </font>
    <font>
      <sz val="12.5"/>
      <color theme="1"/>
      <name val="Times New Roman"/>
      <family val="1"/>
      <charset val="163"/>
    </font>
    <font>
      <i/>
      <sz val="13"/>
      <color theme="1"/>
      <name val="Times New Roman"/>
      <family val="1"/>
    </font>
    <font>
      <i/>
      <sz val="12"/>
      <color theme="1"/>
      <name val="Times New Roman"/>
      <family val="1"/>
    </font>
    <font>
      <i/>
      <sz val="13"/>
      <color theme="1"/>
      <name val="Times New Roman"/>
      <family val="1"/>
      <charset val="163"/>
    </font>
    <font>
      <i/>
      <sz val="13"/>
      <color theme="1"/>
      <name val="Calibri"/>
      <family val="2"/>
    </font>
    <font>
      <b/>
      <sz val="14"/>
      <color theme="1"/>
      <name val="Times New Roman"/>
      <family val="1"/>
    </font>
    <font>
      <b/>
      <sz val="13"/>
      <color rgb="FFFF0000"/>
      <name val="Times New Roman"/>
      <family val="1"/>
    </font>
    <font>
      <sz val="15"/>
      <color theme="1"/>
      <name val="Times New Roman"/>
      <family val="1"/>
    </font>
    <font>
      <b/>
      <sz val="12"/>
      <color theme="1"/>
      <name val="Times New Roman"/>
      <family val="1"/>
    </font>
    <font>
      <sz val="12"/>
      <color theme="1"/>
      <name val="Calibri"/>
      <family val="2"/>
      <scheme val="minor"/>
    </font>
    <font>
      <sz val="12"/>
      <color indexed="8"/>
      <name val="Times New Roman"/>
      <family val="1"/>
    </font>
    <font>
      <b/>
      <sz val="12"/>
      <color theme="1"/>
      <name val="Times New Roman"/>
      <family val="1"/>
      <charset val="163"/>
    </font>
    <font>
      <b/>
      <sz val="12"/>
      <color indexed="8"/>
      <name val="Times New Roman"/>
      <family val="1"/>
      <charset val="163"/>
    </font>
    <font>
      <sz val="12"/>
      <color theme="1"/>
      <name val="Times New Roman"/>
      <family val="1"/>
      <charset val="163"/>
    </font>
    <font>
      <i/>
      <sz val="12"/>
      <color theme="1"/>
      <name val="Times New Roman"/>
      <family val="1"/>
      <charset val="163"/>
    </font>
    <font>
      <i/>
      <sz val="12"/>
      <color theme="1"/>
      <name val="Calibri"/>
      <family val="2"/>
    </font>
    <font>
      <b/>
      <sz val="13"/>
      <color theme="1"/>
      <name val="Calibri Light"/>
      <family val="1"/>
      <scheme val="major"/>
    </font>
    <font>
      <sz val="13"/>
      <color theme="1"/>
      <name val="Calibri Light"/>
      <family val="1"/>
      <scheme val="major"/>
    </font>
    <font>
      <b/>
      <sz val="14"/>
      <color theme="1"/>
      <name val="Calibri Light"/>
      <family val="1"/>
      <scheme val="major"/>
    </font>
    <font>
      <i/>
      <sz val="14"/>
      <color theme="1"/>
      <name val="Calibri Light"/>
      <family val="1"/>
      <scheme val="major"/>
    </font>
    <font>
      <b/>
      <sz val="13"/>
      <name val="Calibri Light"/>
      <family val="1"/>
      <scheme val="major"/>
    </font>
    <font>
      <sz val="13"/>
      <name val="Calibri Light"/>
      <family val="1"/>
      <scheme val="major"/>
    </font>
    <font>
      <b/>
      <i/>
      <sz val="13"/>
      <name val="Calibri Light"/>
      <family val="1"/>
      <scheme val="major"/>
    </font>
    <font>
      <b/>
      <i/>
      <sz val="13"/>
      <color theme="1"/>
      <name val="Calibri Light"/>
      <family val="1"/>
      <scheme val="major"/>
    </font>
    <font>
      <b/>
      <sz val="13"/>
      <name val="Calibri Light"/>
      <family val="1"/>
      <charset val="163"/>
      <scheme val="major"/>
    </font>
    <font>
      <b/>
      <i/>
      <sz val="13"/>
      <name val="Calibri Light"/>
      <family val="1"/>
      <charset val="163"/>
      <scheme val="major"/>
    </font>
    <font>
      <b/>
      <i/>
      <sz val="13"/>
      <name val="Calibri Light"/>
      <family val="2"/>
      <scheme val="major"/>
    </font>
    <font>
      <b/>
      <sz val="13"/>
      <color theme="1"/>
      <name val="Calibri Light"/>
      <family val="2"/>
      <scheme val="major"/>
    </font>
  </fonts>
  <fills count="6">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FF99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8"/>
      </left>
      <right style="thin">
        <color indexed="8"/>
      </right>
      <top style="hair">
        <color indexed="8"/>
      </top>
      <bottom style="hair">
        <color indexed="8"/>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12">
    <xf numFmtId="0" fontId="0" fillId="0" borderId="0"/>
    <xf numFmtId="0" fontId="2" fillId="0" borderId="0"/>
    <xf numFmtId="43" fontId="6" fillId="0" borderId="0" applyFont="0" applyFill="0" applyBorder="0" applyAlignment="0" applyProtection="0"/>
    <xf numFmtId="0" fontId="2" fillId="0" borderId="0"/>
    <xf numFmtId="0" fontId="2" fillId="0" borderId="0"/>
    <xf numFmtId="0" fontId="1" fillId="0" borderId="0"/>
    <xf numFmtId="0" fontId="6" fillId="0" borderId="0"/>
    <xf numFmtId="0" fontId="1" fillId="0" borderId="0"/>
    <xf numFmtId="164" fontId="1" fillId="0" borderId="0" applyFont="0" applyFill="0" applyBorder="0" applyAlignment="0" applyProtection="0"/>
    <xf numFmtId="0" fontId="40" fillId="0" borderId="0"/>
    <xf numFmtId="43" fontId="6" fillId="0" borderId="0" applyFont="0" applyFill="0" applyBorder="0" applyAlignment="0" applyProtection="0"/>
    <xf numFmtId="0" fontId="2" fillId="0" borderId="0"/>
  </cellStyleXfs>
  <cellXfs count="535">
    <xf numFmtId="0" fontId="0" fillId="0" borderId="0" xfId="0"/>
    <xf numFmtId="43" fontId="5" fillId="0" borderId="0" xfId="2" applyFont="1" applyFill="1" applyAlignment="1">
      <alignment horizontal="centerContinuous" vertical="center"/>
    </xf>
    <xf numFmtId="3" fontId="4" fillId="0" borderId="0" xfId="2" applyNumberFormat="1" applyFont="1" applyFill="1" applyAlignment="1">
      <alignment horizontal="centerContinuous" vertical="center"/>
    </xf>
    <xf numFmtId="43" fontId="9" fillId="0" borderId="0" xfId="2" applyFont="1" applyFill="1" applyAlignment="1">
      <alignment vertical="center"/>
    </xf>
    <xf numFmtId="3" fontId="7" fillId="0" borderId="0" xfId="2" applyNumberFormat="1" applyFont="1" applyFill="1" applyAlignment="1">
      <alignment vertical="center"/>
    </xf>
    <xf numFmtId="3" fontId="10" fillId="0" borderId="0" xfId="2" applyNumberFormat="1" applyFont="1" applyFill="1" applyAlignment="1">
      <alignment horizontal="right" vertical="center"/>
    </xf>
    <xf numFmtId="43" fontId="9" fillId="0" borderId="1" xfId="2" applyFont="1" applyFill="1" applyBorder="1" applyAlignment="1">
      <alignment horizontal="center" vertical="center"/>
    </xf>
    <xf numFmtId="3" fontId="9" fillId="0" borderId="1" xfId="2" applyNumberFormat="1" applyFont="1" applyFill="1" applyBorder="1" applyAlignment="1">
      <alignment horizontal="centerContinuous" vertical="center"/>
    </xf>
    <xf numFmtId="43" fontId="7" fillId="0" borderId="5" xfId="2" applyFont="1" applyFill="1" applyBorder="1" applyAlignment="1">
      <alignment horizontal="center" vertical="center"/>
    </xf>
    <xf numFmtId="3" fontId="7" fillId="0" borderId="5" xfId="2" applyNumberFormat="1" applyFont="1" applyFill="1" applyBorder="1" applyAlignment="1">
      <alignment vertical="center"/>
    </xf>
    <xf numFmtId="3" fontId="7" fillId="0" borderId="6" xfId="2" applyNumberFormat="1" applyFont="1" applyFill="1" applyBorder="1" applyAlignment="1">
      <alignment vertical="center"/>
    </xf>
    <xf numFmtId="3" fontId="9" fillId="0" borderId="8" xfId="2" applyNumberFormat="1" applyFont="1" applyFill="1" applyBorder="1" applyAlignment="1">
      <alignment vertical="center"/>
    </xf>
    <xf numFmtId="0" fontId="7" fillId="0" borderId="7" xfId="2" applyNumberFormat="1" applyFont="1" applyFill="1" applyBorder="1" applyAlignment="1">
      <alignment horizontal="center" vertical="center"/>
    </xf>
    <xf numFmtId="166" fontId="7" fillId="0" borderId="7" xfId="2" applyNumberFormat="1" applyFont="1" applyFill="1" applyBorder="1" applyAlignment="1">
      <alignment horizontal="center" vertical="center"/>
    </xf>
    <xf numFmtId="3" fontId="10" fillId="0" borderId="7" xfId="2" applyNumberFormat="1" applyFont="1" applyFill="1" applyBorder="1" applyAlignment="1">
      <alignment horizontal="right" vertical="center"/>
    </xf>
    <xf numFmtId="49" fontId="9" fillId="0" borderId="0" xfId="2" applyNumberFormat="1" applyFont="1" applyFill="1" applyAlignment="1">
      <alignment vertical="center"/>
    </xf>
    <xf numFmtId="3" fontId="9" fillId="0" borderId="0" xfId="2" applyNumberFormat="1" applyFont="1" applyFill="1" applyAlignment="1">
      <alignment vertical="center"/>
    </xf>
    <xf numFmtId="43" fontId="5" fillId="0" borderId="0" xfId="2" applyFont="1" applyFill="1" applyAlignment="1">
      <alignment vertical="center"/>
    </xf>
    <xf numFmtId="3" fontId="4" fillId="0" borderId="0" xfId="2" applyNumberFormat="1" applyFont="1" applyFill="1" applyAlignment="1">
      <alignment vertical="center"/>
    </xf>
    <xf numFmtId="0" fontId="9" fillId="0" borderId="7" xfId="2" applyNumberFormat="1" applyFont="1" applyFill="1" applyBorder="1" applyAlignment="1">
      <alignment horizontal="center" vertical="center"/>
    </xf>
    <xf numFmtId="166" fontId="9" fillId="0" borderId="7" xfId="2" applyNumberFormat="1" applyFont="1" applyFill="1" applyBorder="1" applyAlignment="1">
      <alignment horizontal="center" vertical="center"/>
    </xf>
    <xf numFmtId="3" fontId="13" fillId="0" borderId="7" xfId="2" applyNumberFormat="1" applyFont="1" applyFill="1" applyBorder="1" applyAlignment="1">
      <alignment horizontal="right" vertical="center"/>
    </xf>
    <xf numFmtId="43" fontId="14" fillId="0" borderId="1" xfId="2" applyFont="1" applyFill="1" applyBorder="1" applyAlignment="1">
      <alignment horizontal="center" vertical="center"/>
    </xf>
    <xf numFmtId="3" fontId="14" fillId="0" borderId="1" xfId="2" applyNumberFormat="1" applyFont="1" applyFill="1" applyBorder="1" applyAlignment="1">
      <alignment vertical="center"/>
    </xf>
    <xf numFmtId="3" fontId="14" fillId="0" borderId="2" xfId="2" applyNumberFormat="1" applyFont="1" applyFill="1" applyBorder="1" applyAlignment="1">
      <alignment vertical="center"/>
    </xf>
    <xf numFmtId="3" fontId="15" fillId="0" borderId="2" xfId="2" applyNumberFormat="1" applyFont="1" applyFill="1" applyBorder="1" applyAlignment="1">
      <alignment vertical="center"/>
    </xf>
    <xf numFmtId="49" fontId="3" fillId="0" borderId="0" xfId="1" applyNumberFormat="1" applyFont="1" applyAlignment="1">
      <alignment horizontal="centerContinuous" vertical="center" wrapText="1"/>
    </xf>
    <xf numFmtId="0" fontId="4" fillId="0" borderId="0" xfId="1" applyFont="1" applyAlignment="1">
      <alignment horizontal="centerContinuous" vertical="center"/>
    </xf>
    <xf numFmtId="0" fontId="5" fillId="0" borderId="0" xfId="1" applyFont="1" applyAlignment="1">
      <alignment horizontal="centerContinuous" vertical="center"/>
    </xf>
    <xf numFmtId="0" fontId="4" fillId="0" borderId="0" xfId="1" applyFont="1" applyAlignment="1">
      <alignment vertical="center"/>
    </xf>
    <xf numFmtId="49" fontId="7" fillId="0" borderId="0" xfId="3" applyNumberFormat="1" applyFont="1" applyAlignment="1">
      <alignment horizontal="centerContinuous" vertical="center"/>
    </xf>
    <xf numFmtId="0" fontId="8" fillId="0" borderId="0" xfId="3" quotePrefix="1" applyFont="1" applyAlignment="1">
      <alignment horizontal="left" vertical="center"/>
    </xf>
    <xf numFmtId="0" fontId="9" fillId="0" borderId="0" xfId="3" quotePrefix="1" applyFont="1" applyAlignment="1">
      <alignment horizontal="left" vertical="center"/>
    </xf>
    <xf numFmtId="49" fontId="7" fillId="0" borderId="0" xfId="1" applyNumberFormat="1" applyFont="1" applyAlignment="1">
      <alignment horizontal="center" vertical="center"/>
    </xf>
    <xf numFmtId="0" fontId="7" fillId="0" borderId="0" xfId="1" applyFont="1" applyAlignment="1">
      <alignment vertical="center"/>
    </xf>
    <xf numFmtId="0" fontId="9" fillId="0" borderId="0" xfId="1" applyFont="1" applyAlignment="1">
      <alignment horizontal="center" vertical="center"/>
    </xf>
    <xf numFmtId="49" fontId="9" fillId="0" borderId="1" xfId="1" applyNumberFormat="1" applyFont="1" applyBorder="1" applyAlignment="1">
      <alignment horizontal="center" vertical="center"/>
    </xf>
    <xf numFmtId="0" fontId="9" fillId="0" borderId="2" xfId="1" applyFont="1" applyBorder="1" applyAlignment="1">
      <alignment horizontal="center" vertical="center"/>
    </xf>
    <xf numFmtId="0" fontId="9" fillId="0" borderId="1" xfId="1" applyFont="1" applyBorder="1" applyAlignment="1">
      <alignment horizontal="center" vertical="center"/>
    </xf>
    <xf numFmtId="49" fontId="9" fillId="0" borderId="3" xfId="1" applyNumberFormat="1" applyFont="1" applyBorder="1" applyAlignment="1">
      <alignment horizontal="center" vertical="center"/>
    </xf>
    <xf numFmtId="49" fontId="9" fillId="0" borderId="4" xfId="1" applyNumberFormat="1" applyFont="1" applyBorder="1" applyAlignment="1">
      <alignment horizontal="center" vertical="center"/>
    </xf>
    <xf numFmtId="49" fontId="7" fillId="0" borderId="5" xfId="1" applyNumberFormat="1" applyFont="1" applyBorder="1" applyAlignment="1">
      <alignment horizontal="center" vertical="center"/>
    </xf>
    <xf numFmtId="0" fontId="7" fillId="0" borderId="5" xfId="1" applyFont="1" applyBorder="1" applyAlignment="1">
      <alignment horizontal="center" vertical="center"/>
    </xf>
    <xf numFmtId="0" fontId="9" fillId="0" borderId="7" xfId="4" applyFont="1" applyBorder="1" applyAlignment="1">
      <alignment horizontal="right" vertical="center"/>
    </xf>
    <xf numFmtId="0" fontId="9" fillId="0" borderId="0" xfId="1" applyFont="1" applyAlignment="1">
      <alignment vertical="center"/>
    </xf>
    <xf numFmtId="0" fontId="7" fillId="0" borderId="7" xfId="4" applyFont="1" applyBorder="1" applyAlignment="1">
      <alignment horizontal="right" vertical="center"/>
    </xf>
    <xf numFmtId="0" fontId="7" fillId="0" borderId="7" xfId="4" applyFont="1" applyBorder="1" applyAlignment="1">
      <alignment horizontal="left" vertical="center" wrapText="1"/>
    </xf>
    <xf numFmtId="43" fontId="9" fillId="0" borderId="0" xfId="1" applyNumberFormat="1" applyFont="1" applyAlignment="1">
      <alignment vertical="center"/>
    </xf>
    <xf numFmtId="3" fontId="9" fillId="0" borderId="0" xfId="1" applyNumberFormat="1" applyFont="1" applyAlignment="1">
      <alignment vertical="center"/>
    </xf>
    <xf numFmtId="0" fontId="9" fillId="0" borderId="10" xfId="5" applyFont="1" applyBorder="1" applyAlignment="1">
      <alignment horizontal="center" vertical="center"/>
    </xf>
    <xf numFmtId="0" fontId="7" fillId="0" borderId="10" xfId="5" applyFont="1" applyBorder="1" applyAlignment="1">
      <alignment horizontal="center" vertical="center"/>
    </xf>
    <xf numFmtId="0" fontId="7" fillId="0" borderId="0" xfId="5" applyFont="1" applyAlignment="1">
      <alignment vertical="center"/>
    </xf>
    <xf numFmtId="0" fontId="7" fillId="0" borderId="10" xfId="5" applyFont="1" applyBorder="1" applyAlignment="1">
      <alignment horizontal="center"/>
    </xf>
    <xf numFmtId="0" fontId="11" fillId="0" borderId="10" xfId="5" applyFont="1" applyBorder="1" applyAlignment="1">
      <alignment horizontal="center" vertical="center"/>
    </xf>
    <xf numFmtId="0" fontId="7" fillId="0" borderId="0" xfId="5" applyFont="1"/>
    <xf numFmtId="49" fontId="14" fillId="0" borderId="1" xfId="1" applyNumberFormat="1" applyFont="1" applyBorder="1" applyAlignment="1">
      <alignment horizontal="center" vertical="center"/>
    </xf>
    <xf numFmtId="0" fontId="15" fillId="0" borderId="9" xfId="1" applyFont="1" applyBorder="1" applyAlignment="1">
      <alignment vertical="center"/>
    </xf>
    <xf numFmtId="0" fontId="14" fillId="0" borderId="1" xfId="1" applyFont="1" applyBorder="1" applyAlignment="1">
      <alignment horizontal="center" vertical="center"/>
    </xf>
    <xf numFmtId="0" fontId="14" fillId="0" borderId="0" xfId="1" applyFont="1" applyAlignment="1">
      <alignment vertical="center"/>
    </xf>
    <xf numFmtId="49" fontId="4" fillId="0" borderId="0" xfId="1" applyNumberFormat="1" applyFont="1" applyAlignment="1">
      <alignment horizontal="center" vertical="center"/>
    </xf>
    <xf numFmtId="0" fontId="5" fillId="0" borderId="0" xfId="1" applyFont="1" applyAlignment="1">
      <alignment horizontal="center" vertical="center"/>
    </xf>
    <xf numFmtId="0" fontId="9" fillId="0" borderId="7" xfId="4" applyFont="1" applyBorder="1" applyAlignment="1">
      <alignment horizontal="left" vertical="center" wrapText="1"/>
    </xf>
    <xf numFmtId="0" fontId="9" fillId="0" borderId="10" xfId="6" applyFont="1" applyBorder="1" applyAlignment="1" applyProtection="1">
      <alignment horizontal="center" vertical="center"/>
      <protection locked="0"/>
    </xf>
    <xf numFmtId="0" fontId="9" fillId="0" borderId="5" xfId="1" applyFont="1" applyBorder="1" applyAlignment="1">
      <alignment vertical="center"/>
    </xf>
    <xf numFmtId="0" fontId="9" fillId="0" borderId="7" xfId="0" applyFont="1" applyBorder="1" applyAlignment="1">
      <alignment horizontal="left" vertical="center" wrapText="1"/>
    </xf>
    <xf numFmtId="3" fontId="10" fillId="0" borderId="7" xfId="2" applyNumberFormat="1" applyFont="1" applyFill="1" applyBorder="1" applyAlignment="1">
      <alignment horizontal="right"/>
    </xf>
    <xf numFmtId="0" fontId="7" fillId="0" borderId="7" xfId="0" applyFont="1" applyBorder="1" applyAlignment="1">
      <alignment horizontal="left" vertical="center" wrapText="1"/>
    </xf>
    <xf numFmtId="0" fontId="9" fillId="0" borderId="7" xfId="0" applyFont="1" applyBorder="1"/>
    <xf numFmtId="0" fontId="7" fillId="0" borderId="7" xfId="0" quotePrefix="1" applyFont="1" applyBorder="1"/>
    <xf numFmtId="0" fontId="7" fillId="0" borderId="7" xfId="0" applyFont="1" applyBorder="1"/>
    <xf numFmtId="0" fontId="7" fillId="0" borderId="7" xfId="0" applyFont="1" applyBorder="1" applyAlignment="1">
      <alignment vertical="center" wrapText="1"/>
    </xf>
    <xf numFmtId="0" fontId="7" fillId="0" borderId="7" xfId="0" quotePrefix="1" applyFont="1" applyBorder="1" applyAlignment="1">
      <alignment wrapText="1"/>
    </xf>
    <xf numFmtId="0" fontId="7" fillId="0" borderId="7" xfId="0" applyFont="1" applyBorder="1" applyAlignment="1">
      <alignment wrapText="1"/>
    </xf>
    <xf numFmtId="0" fontId="9" fillId="0" borderId="7" xfId="0" applyFont="1" applyBorder="1" applyAlignment="1">
      <alignment wrapText="1"/>
    </xf>
    <xf numFmtId="0" fontId="9" fillId="0" borderId="7" xfId="0" quotePrefix="1" applyFont="1" applyBorder="1" applyAlignment="1">
      <alignment wrapText="1"/>
    </xf>
    <xf numFmtId="0" fontId="9" fillId="0" borderId="7" xfId="0" applyFont="1" applyBorder="1" applyAlignment="1">
      <alignment vertical="center" wrapText="1"/>
    </xf>
    <xf numFmtId="0" fontId="9" fillId="0" borderId="7" xfId="5" applyFont="1" applyBorder="1" applyAlignment="1">
      <alignment horizontal="center" vertical="center"/>
    </xf>
    <xf numFmtId="0" fontId="9" fillId="0" borderId="7" xfId="5" applyFont="1" applyBorder="1" applyAlignment="1">
      <alignment vertical="center" wrapText="1"/>
    </xf>
    <xf numFmtId="0" fontId="7" fillId="0" borderId="7" xfId="5" applyFont="1" applyBorder="1" applyAlignment="1">
      <alignment horizontal="center" vertical="center"/>
    </xf>
    <xf numFmtId="3" fontId="7" fillId="0" borderId="7" xfId="5" applyNumberFormat="1" applyFont="1" applyBorder="1" applyAlignment="1">
      <alignment vertical="center"/>
    </xf>
    <xf numFmtId="165" fontId="7" fillId="0" borderId="7" xfId="5" applyNumberFormat="1" applyFont="1" applyBorder="1" applyAlignment="1">
      <alignment vertical="center"/>
    </xf>
    <xf numFmtId="0" fontId="7" fillId="0" borderId="7" xfId="5" applyFont="1" applyBorder="1" applyAlignment="1">
      <alignment vertical="center" wrapText="1"/>
    </xf>
    <xf numFmtId="0" fontId="7" fillId="0" borderId="7" xfId="5" applyFont="1" applyBorder="1" applyAlignment="1">
      <alignment wrapText="1"/>
    </xf>
    <xf numFmtId="0" fontId="11" fillId="0" borderId="7" xfId="5" applyFont="1" applyBorder="1" applyAlignment="1">
      <alignment vertical="center" wrapText="1"/>
    </xf>
    <xf numFmtId="0" fontId="7" fillId="0" borderId="7" xfId="7" applyFont="1" applyBorder="1" applyAlignment="1">
      <alignment horizontal="center" vertical="center"/>
    </xf>
    <xf numFmtId="0" fontId="7" fillId="0" borderId="7" xfId="5" applyFont="1" applyBorder="1" applyAlignment="1">
      <alignment horizontal="center"/>
    </xf>
    <xf numFmtId="0" fontId="7" fillId="0" borderId="7" xfId="5" applyFont="1" applyBorder="1" applyAlignment="1">
      <alignment vertical="center"/>
    </xf>
    <xf numFmtId="0" fontId="7" fillId="0" borderId="7" xfId="5" applyFont="1" applyBorder="1"/>
    <xf numFmtId="0" fontId="7" fillId="0" borderId="11" xfId="5" applyFont="1" applyBorder="1" applyAlignment="1">
      <alignment horizontal="center" vertical="center"/>
    </xf>
    <xf numFmtId="0" fontId="7" fillId="0" borderId="11" xfId="5" applyFont="1" applyBorder="1" applyAlignment="1">
      <alignment vertical="center" wrapText="1"/>
    </xf>
    <xf numFmtId="3" fontId="7" fillId="0" borderId="11" xfId="5" applyNumberFormat="1" applyFont="1" applyBorder="1" applyAlignment="1">
      <alignment vertical="center"/>
    </xf>
    <xf numFmtId="0" fontId="7" fillId="0" borderId="11" xfId="5" applyFont="1" applyBorder="1" applyAlignment="1">
      <alignment vertical="center"/>
    </xf>
    <xf numFmtId="0" fontId="17" fillId="0" borderId="9" xfId="1" applyFont="1" applyBorder="1" applyAlignment="1">
      <alignment vertical="center"/>
    </xf>
    <xf numFmtId="0" fontId="16" fillId="0" borderId="1" xfId="1" applyFont="1" applyBorder="1" applyAlignment="1">
      <alignment horizontal="center" vertical="center"/>
    </xf>
    <xf numFmtId="43" fontId="16" fillId="0" borderId="1" xfId="2" applyFont="1" applyFill="1" applyBorder="1" applyAlignment="1">
      <alignment horizontal="center" vertical="center"/>
    </xf>
    <xf numFmtId="3" fontId="16" fillId="0" borderId="1" xfId="2" applyNumberFormat="1" applyFont="1" applyFill="1" applyBorder="1" applyAlignment="1">
      <alignment vertical="center"/>
    </xf>
    <xf numFmtId="3" fontId="17" fillId="0" borderId="2" xfId="2" applyNumberFormat="1" applyFont="1" applyFill="1" applyBorder="1" applyAlignment="1">
      <alignment vertical="center"/>
    </xf>
    <xf numFmtId="3" fontId="16" fillId="0" borderId="2" xfId="2" applyNumberFormat="1" applyFont="1" applyFill="1" applyBorder="1" applyAlignment="1">
      <alignment vertical="center"/>
    </xf>
    <xf numFmtId="3" fontId="18" fillId="0" borderId="0" xfId="2" applyNumberFormat="1" applyFont="1" applyFill="1" applyAlignment="1">
      <alignment vertical="center"/>
    </xf>
    <xf numFmtId="0" fontId="16" fillId="0" borderId="0" xfId="1" applyFont="1" applyAlignment="1">
      <alignment vertical="center"/>
    </xf>
    <xf numFmtId="0" fontId="9" fillId="0" borderId="7" xfId="4" applyFont="1" applyBorder="1" applyAlignment="1">
      <alignment horizontal="center" vertical="center"/>
    </xf>
    <xf numFmtId="0" fontId="7" fillId="0" borderId="7" xfId="4" applyFont="1" applyBorder="1" applyAlignment="1">
      <alignment horizontal="center" vertical="center"/>
    </xf>
    <xf numFmtId="3" fontId="7" fillId="0" borderId="0" xfId="1" applyNumberFormat="1" applyFont="1" applyAlignment="1">
      <alignment vertical="center"/>
    </xf>
    <xf numFmtId="49" fontId="15" fillId="0" borderId="1" xfId="1" applyNumberFormat="1" applyFont="1" applyBorder="1" applyAlignment="1">
      <alignment horizontal="center" vertical="center"/>
    </xf>
    <xf numFmtId="0" fontId="15" fillId="0" borderId="1" xfId="1" applyFont="1" applyBorder="1" applyAlignment="1">
      <alignment horizontal="center" vertical="center"/>
    </xf>
    <xf numFmtId="43" fontId="15" fillId="0" borderId="1" xfId="2" applyFont="1" applyFill="1" applyBorder="1" applyAlignment="1">
      <alignment horizontal="center" vertical="center"/>
    </xf>
    <xf numFmtId="3" fontId="15" fillId="0" borderId="1" xfId="2" applyNumberFormat="1" applyFont="1" applyFill="1" applyBorder="1" applyAlignment="1">
      <alignment vertical="center"/>
    </xf>
    <xf numFmtId="3" fontId="5" fillId="0" borderId="0" xfId="2" applyNumberFormat="1" applyFont="1" applyFill="1" applyAlignment="1">
      <alignment vertical="center"/>
    </xf>
    <xf numFmtId="0" fontId="15" fillId="0" borderId="0" xfId="1" applyFont="1" applyAlignment="1">
      <alignment vertical="center"/>
    </xf>
    <xf numFmtId="0" fontId="7" fillId="0" borderId="12" xfId="5" applyFont="1" applyBorder="1" applyAlignment="1">
      <alignment horizontal="center" vertical="center"/>
    </xf>
    <xf numFmtId="0" fontId="7" fillId="0" borderId="12" xfId="5" applyFont="1" applyBorder="1" applyAlignment="1">
      <alignment vertical="center" wrapText="1"/>
    </xf>
    <xf numFmtId="3" fontId="7" fillId="0" borderId="12" xfId="5" applyNumberFormat="1" applyFont="1" applyBorder="1" applyAlignment="1">
      <alignment vertical="center"/>
    </xf>
    <xf numFmtId="0" fontId="7" fillId="0" borderId="12" xfId="5" applyFont="1" applyBorder="1" applyAlignment="1">
      <alignment vertical="center"/>
    </xf>
    <xf numFmtId="3" fontId="7" fillId="0" borderId="8" xfId="2" applyNumberFormat="1" applyFont="1" applyFill="1" applyBorder="1" applyAlignment="1">
      <alignment vertical="center"/>
    </xf>
    <xf numFmtId="165" fontId="9" fillId="0" borderId="7" xfId="5" applyNumberFormat="1" applyFont="1" applyBorder="1" applyAlignment="1">
      <alignment vertical="center"/>
    </xf>
    <xf numFmtId="0" fontId="7" fillId="0" borderId="10" xfId="6" applyFont="1" applyBorder="1" applyAlignment="1" applyProtection="1">
      <alignment horizontal="center" vertical="center"/>
      <protection locked="0"/>
    </xf>
    <xf numFmtId="43" fontId="7" fillId="0" borderId="0" xfId="1" applyNumberFormat="1" applyFont="1" applyAlignment="1">
      <alignment vertical="center"/>
    </xf>
    <xf numFmtId="49" fontId="17" fillId="0" borderId="1" xfId="1" applyNumberFormat="1" applyFont="1" applyBorder="1" applyAlignment="1">
      <alignment horizontal="center" vertical="center"/>
    </xf>
    <xf numFmtId="0" fontId="7" fillId="2" borderId="7" xfId="4" applyFont="1" applyFill="1" applyBorder="1" applyAlignment="1">
      <alignment horizontal="center" vertical="center"/>
    </xf>
    <xf numFmtId="0" fontId="7" fillId="2" borderId="7" xfId="4" applyFont="1" applyFill="1" applyBorder="1" applyAlignment="1">
      <alignment horizontal="left" vertical="center" wrapText="1"/>
    </xf>
    <xf numFmtId="0" fontId="7" fillId="2" borderId="7" xfId="2" applyNumberFormat="1" applyFont="1" applyFill="1" applyBorder="1" applyAlignment="1">
      <alignment horizontal="center" vertical="center"/>
    </xf>
    <xf numFmtId="166" fontId="19" fillId="2" borderId="7" xfId="2" applyNumberFormat="1" applyFont="1" applyFill="1" applyBorder="1" applyAlignment="1">
      <alignment horizontal="center" vertical="center"/>
    </xf>
    <xf numFmtId="3" fontId="10" fillId="2" borderId="7" xfId="2" applyNumberFormat="1" applyFont="1" applyFill="1" applyBorder="1" applyAlignment="1">
      <alignment horizontal="right" vertical="center"/>
    </xf>
    <xf numFmtId="3" fontId="9" fillId="2" borderId="8" xfId="2" applyNumberFormat="1" applyFont="1" applyFill="1" applyBorder="1" applyAlignment="1">
      <alignment vertical="center"/>
    </xf>
    <xf numFmtId="43" fontId="9" fillId="2" borderId="0" xfId="1" applyNumberFormat="1" applyFont="1" applyFill="1" applyAlignment="1">
      <alignment vertical="center"/>
    </xf>
    <xf numFmtId="3" fontId="9" fillId="2" borderId="0" xfId="1" applyNumberFormat="1" applyFont="1" applyFill="1" applyAlignment="1">
      <alignment vertical="center"/>
    </xf>
    <xf numFmtId="0" fontId="9" fillId="2" borderId="0" xfId="1" applyFont="1" applyFill="1" applyAlignment="1">
      <alignment vertical="center"/>
    </xf>
    <xf numFmtId="0" fontId="20" fillId="0" borderId="13" xfId="0" applyFont="1" applyBorder="1" applyAlignment="1">
      <alignment vertical="center" wrapText="1"/>
    </xf>
    <xf numFmtId="0" fontId="7" fillId="0" borderId="7" xfId="4" quotePrefix="1" applyFont="1" applyBorder="1" applyAlignment="1">
      <alignment horizontal="left" vertical="center" wrapText="1"/>
    </xf>
    <xf numFmtId="3" fontId="9" fillId="0" borderId="7" xfId="2" applyNumberFormat="1" applyFont="1" applyFill="1" applyBorder="1" applyAlignment="1">
      <alignment horizontal="right" vertical="center"/>
    </xf>
    <xf numFmtId="3" fontId="0" fillId="0" borderId="0" xfId="0" applyNumberFormat="1"/>
    <xf numFmtId="4" fontId="0" fillId="0" borderId="0" xfId="0" applyNumberFormat="1"/>
    <xf numFmtId="49" fontId="8" fillId="0" borderId="1" xfId="1" applyNumberFormat="1" applyFont="1" applyBorder="1" applyAlignment="1">
      <alignment horizontal="center" vertical="center"/>
    </xf>
    <xf numFmtId="0" fontId="8" fillId="0" borderId="9" xfId="1" applyFont="1" applyBorder="1" applyAlignment="1">
      <alignment vertical="center"/>
    </xf>
    <xf numFmtId="43" fontId="27" fillId="0" borderId="1" xfId="2" applyFont="1" applyFill="1" applyBorder="1" applyAlignment="1">
      <alignment horizontal="center" vertical="center"/>
    </xf>
    <xf numFmtId="3" fontId="27" fillId="0" borderId="1" xfId="2" applyNumberFormat="1" applyFont="1" applyFill="1" applyBorder="1" applyAlignment="1">
      <alignment vertical="center"/>
    </xf>
    <xf numFmtId="3" fontId="8" fillId="0" borderId="2" xfId="2" applyNumberFormat="1" applyFont="1" applyFill="1" applyBorder="1" applyAlignment="1">
      <alignment vertical="center"/>
    </xf>
    <xf numFmtId="3" fontId="27" fillId="0" borderId="2" xfId="2" applyNumberFormat="1" applyFont="1" applyFill="1" applyBorder="1" applyAlignment="1">
      <alignment vertical="center"/>
    </xf>
    <xf numFmtId="3" fontId="27" fillId="0" borderId="0" xfId="2" applyNumberFormat="1" applyFont="1" applyFill="1" applyAlignment="1">
      <alignment vertical="center"/>
    </xf>
    <xf numFmtId="0" fontId="27" fillId="0" borderId="0" xfId="1" applyFont="1" applyAlignment="1">
      <alignment vertical="center"/>
    </xf>
    <xf numFmtId="49" fontId="28" fillId="0" borderId="0" xfId="1" applyNumberFormat="1" applyFont="1" applyAlignment="1">
      <alignment horizontal="centerContinuous" vertical="center" wrapText="1"/>
    </xf>
    <xf numFmtId="49" fontId="7" fillId="0" borderId="1" xfId="1" applyNumberFormat="1" applyFont="1" applyBorder="1" applyAlignment="1">
      <alignment horizontal="center" vertical="center"/>
    </xf>
    <xf numFmtId="0" fontId="9" fillId="0" borderId="1" xfId="1" applyFont="1" applyBorder="1" applyAlignment="1">
      <alignment vertical="center"/>
    </xf>
    <xf numFmtId="0" fontId="7" fillId="0" borderId="1" xfId="1" applyFont="1" applyBorder="1" applyAlignment="1">
      <alignment horizontal="center" vertical="center"/>
    </xf>
    <xf numFmtId="0" fontId="9" fillId="0" borderId="1" xfId="4" applyFont="1" applyBorder="1" applyAlignment="1">
      <alignment horizontal="center" vertical="center"/>
    </xf>
    <xf numFmtId="0" fontId="9" fillId="0" borderId="1" xfId="4" applyFont="1" applyBorder="1" applyAlignment="1">
      <alignment horizontal="left" vertical="center" wrapText="1"/>
    </xf>
    <xf numFmtId="0" fontId="9" fillId="0" borderId="1" xfId="2" applyNumberFormat="1" applyFont="1" applyFill="1" applyBorder="1" applyAlignment="1">
      <alignment horizontal="center" vertical="center"/>
    </xf>
    <xf numFmtId="166" fontId="9" fillId="0" borderId="1" xfId="2" applyNumberFormat="1" applyFont="1" applyFill="1" applyBorder="1" applyAlignment="1">
      <alignment horizontal="center" vertical="center"/>
    </xf>
    <xf numFmtId="0" fontId="7" fillId="0" borderId="1" xfId="4" applyFont="1" applyBorder="1" applyAlignment="1">
      <alignment horizontal="center" vertical="center"/>
    </xf>
    <xf numFmtId="0" fontId="7" fillId="0" borderId="1" xfId="4" applyFont="1" applyBorder="1" applyAlignment="1">
      <alignment horizontal="left" vertical="center" wrapText="1"/>
    </xf>
    <xf numFmtId="0" fontId="7" fillId="0" borderId="1" xfId="2" applyNumberFormat="1" applyFont="1" applyFill="1" applyBorder="1" applyAlignment="1">
      <alignment horizontal="center" vertical="center"/>
    </xf>
    <xf numFmtId="166" fontId="7" fillId="0" borderId="1" xfId="2" applyNumberFormat="1" applyFont="1" applyFill="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xf numFmtId="0" fontId="7" fillId="0" borderId="1" xfId="0" quotePrefix="1" applyFont="1" applyBorder="1"/>
    <xf numFmtId="0" fontId="7" fillId="0" borderId="1" xfId="0" applyFont="1" applyBorder="1" applyAlignment="1">
      <alignment vertical="center" wrapText="1"/>
    </xf>
    <xf numFmtId="0" fontId="7" fillId="0" borderId="1" xfId="0" quotePrefix="1" applyFont="1" applyBorder="1" applyAlignment="1">
      <alignment wrapText="1"/>
    </xf>
    <xf numFmtId="0" fontId="7" fillId="0" borderId="1" xfId="0" applyFont="1" applyBorder="1" applyAlignment="1">
      <alignment wrapText="1"/>
    </xf>
    <xf numFmtId="0" fontId="7" fillId="0" borderId="1" xfId="5" applyFont="1" applyBorder="1" applyAlignment="1">
      <alignment horizontal="center" vertical="center"/>
    </xf>
    <xf numFmtId="0" fontId="7" fillId="0" borderId="1" xfId="5" applyFont="1" applyBorder="1" applyAlignment="1">
      <alignment vertical="center" wrapText="1"/>
    </xf>
    <xf numFmtId="0" fontId="9" fillId="0" borderId="1" xfId="5" applyFont="1" applyBorder="1" applyAlignment="1">
      <alignment horizontal="center" vertical="center"/>
    </xf>
    <xf numFmtId="0" fontId="9" fillId="0" borderId="1" xfId="5" applyFont="1" applyBorder="1" applyAlignment="1">
      <alignment vertical="center" wrapText="1"/>
    </xf>
    <xf numFmtId="3" fontId="29" fillId="0" borderId="0" xfId="2" applyNumberFormat="1" applyFont="1" applyFill="1" applyAlignment="1">
      <alignment horizontal="right" vertical="center"/>
    </xf>
    <xf numFmtId="3" fontId="29" fillId="0" borderId="0" xfId="2" applyNumberFormat="1" applyFont="1" applyFill="1" applyAlignment="1">
      <alignment vertical="center"/>
    </xf>
    <xf numFmtId="0" fontId="29" fillId="0" borderId="0" xfId="1" applyFont="1" applyAlignment="1">
      <alignment vertical="center"/>
    </xf>
    <xf numFmtId="0" fontId="27" fillId="0" borderId="0" xfId="1" applyFont="1" applyAlignment="1">
      <alignment horizontal="centerContinuous" vertical="center"/>
    </xf>
    <xf numFmtId="0" fontId="8" fillId="0" borderId="0" xfId="1" applyFont="1" applyAlignment="1">
      <alignment horizontal="centerContinuous" vertical="center"/>
    </xf>
    <xf numFmtId="43" fontId="8" fillId="0" borderId="0" xfId="2" applyFont="1" applyFill="1" applyAlignment="1">
      <alignment horizontal="centerContinuous" vertical="center"/>
    </xf>
    <xf numFmtId="0" fontId="31" fillId="0" borderId="1" xfId="0" applyFont="1" applyBorder="1" applyAlignment="1">
      <alignment vertical="center" wrapText="1"/>
    </xf>
    <xf numFmtId="3" fontId="27" fillId="0" borderId="0" xfId="2" applyNumberFormat="1" applyFont="1" applyFill="1" applyAlignment="1">
      <alignment horizontal="centerContinuous" vertical="center"/>
    </xf>
    <xf numFmtId="49" fontId="27" fillId="0" borderId="0" xfId="1" applyNumberFormat="1" applyFont="1" applyAlignment="1">
      <alignment horizontal="center" vertical="center"/>
    </xf>
    <xf numFmtId="43" fontId="8" fillId="0" borderId="0" xfId="2" applyFont="1" applyFill="1" applyAlignment="1">
      <alignment vertical="center"/>
    </xf>
    <xf numFmtId="3" fontId="33" fillId="0" borderId="0" xfId="2" applyNumberFormat="1" applyFont="1" applyFill="1" applyAlignment="1">
      <alignment horizontal="right" vertical="center"/>
    </xf>
    <xf numFmtId="0" fontId="27" fillId="0" borderId="7" xfId="4" applyFont="1" applyBorder="1" applyAlignment="1">
      <alignment horizontal="center" vertical="center"/>
    </xf>
    <xf numFmtId="0" fontId="27" fillId="0" borderId="7" xfId="4" applyFont="1" applyBorder="1" applyAlignment="1">
      <alignment horizontal="left" vertical="center"/>
    </xf>
    <xf numFmtId="3" fontId="27" fillId="0" borderId="7" xfId="4" applyNumberFormat="1" applyFont="1" applyBorder="1" applyAlignment="1">
      <alignment horizontal="right" vertical="center"/>
    </xf>
    <xf numFmtId="3" fontId="8" fillId="0" borderId="8" xfId="2" applyNumberFormat="1" applyFont="1" applyFill="1" applyBorder="1" applyAlignment="1">
      <alignment vertical="center"/>
    </xf>
    <xf numFmtId="0" fontId="8" fillId="0" borderId="0" xfId="1" applyFont="1" applyAlignment="1">
      <alignment vertical="center"/>
    </xf>
    <xf numFmtId="3" fontId="8" fillId="0" borderId="0" xfId="1" applyNumberFormat="1" applyFont="1" applyAlignment="1">
      <alignment vertical="center"/>
    </xf>
    <xf numFmtId="3" fontId="34" fillId="0" borderId="0" xfId="2" applyNumberFormat="1" applyFont="1" applyFill="1" applyAlignment="1">
      <alignment horizontal="centerContinuous" vertical="center"/>
    </xf>
    <xf numFmtId="0" fontId="34" fillId="0" borderId="0" xfId="1" applyFont="1" applyAlignment="1">
      <alignment vertical="center"/>
    </xf>
    <xf numFmtId="0" fontId="35" fillId="0" borderId="0" xfId="1" applyFont="1" applyAlignment="1">
      <alignment horizontal="centerContinuous" vertical="center"/>
    </xf>
    <xf numFmtId="0" fontId="28" fillId="0" borderId="0" xfId="1" applyFont="1" applyAlignment="1">
      <alignment horizontal="centerContinuous" vertical="center"/>
    </xf>
    <xf numFmtId="43" fontId="28" fillId="0" borderId="0" xfId="2" applyFont="1" applyFill="1" applyAlignment="1">
      <alignment horizontal="centerContinuous" vertical="center"/>
    </xf>
    <xf numFmtId="3" fontId="35" fillId="0" borderId="0" xfId="2" applyNumberFormat="1" applyFont="1" applyFill="1" applyAlignment="1">
      <alignment horizontal="centerContinuous" vertical="center"/>
    </xf>
    <xf numFmtId="0" fontId="35" fillId="0" borderId="0" xfId="1" applyFont="1" applyAlignment="1">
      <alignment vertical="center"/>
    </xf>
    <xf numFmtId="49" fontId="8" fillId="0" borderId="1" xfId="1" applyNumberFormat="1" applyFont="1" applyBorder="1" applyAlignment="1">
      <alignment horizontal="center" vertical="center" wrapText="1"/>
    </xf>
    <xf numFmtId="0" fontId="8" fillId="0" borderId="2" xfId="1" applyFont="1" applyBorder="1" applyAlignment="1">
      <alignment horizontal="center" vertical="center" wrapText="1"/>
    </xf>
    <xf numFmtId="43" fontId="8" fillId="0" borderId="1" xfId="2" applyFont="1" applyFill="1" applyBorder="1" applyAlignment="1">
      <alignment horizontal="center" vertical="center" wrapText="1"/>
    </xf>
    <xf numFmtId="3" fontId="8" fillId="0" borderId="1" xfId="2" applyNumberFormat="1" applyFont="1" applyFill="1" applyBorder="1" applyAlignment="1">
      <alignment horizontal="center" vertical="center" wrapText="1"/>
    </xf>
    <xf numFmtId="0" fontId="27" fillId="0" borderId="0" xfId="1" applyFont="1" applyAlignment="1">
      <alignment vertical="center" wrapText="1"/>
    </xf>
    <xf numFmtId="0" fontId="9" fillId="3" borderId="1" xfId="4" applyFont="1" applyFill="1" applyBorder="1" applyAlignment="1">
      <alignment horizontal="center" vertical="center"/>
    </xf>
    <xf numFmtId="0" fontId="9" fillId="3" borderId="1" xfId="4" applyFont="1" applyFill="1" applyBorder="1" applyAlignment="1">
      <alignment horizontal="left" vertical="center" wrapText="1"/>
    </xf>
    <xf numFmtId="0" fontId="9" fillId="3" borderId="1" xfId="2" applyNumberFormat="1" applyFont="1" applyFill="1" applyBorder="1" applyAlignment="1">
      <alignment horizontal="center" vertical="center"/>
    </xf>
    <xf numFmtId="49" fontId="36" fillId="2" borderId="17" xfId="0" applyNumberFormat="1" applyFont="1" applyFill="1" applyBorder="1" applyAlignment="1" applyProtection="1">
      <alignment horizontal="center" vertical="top" wrapText="1"/>
      <protection locked="0"/>
    </xf>
    <xf numFmtId="0" fontId="36" fillId="2" borderId="17" xfId="0" applyFont="1" applyFill="1" applyBorder="1" applyAlignment="1" applyProtection="1">
      <alignment vertical="top" wrapText="1"/>
      <protection locked="0"/>
    </xf>
    <xf numFmtId="0" fontId="36" fillId="2" borderId="17" xfId="0" applyFont="1" applyFill="1" applyBorder="1" applyAlignment="1" applyProtection="1">
      <alignment horizontal="center" vertical="top" wrapText="1"/>
      <protection locked="0"/>
    </xf>
    <xf numFmtId="49" fontId="36" fillId="0" borderId="17" xfId="0" applyNumberFormat="1" applyFont="1" applyBorder="1" applyAlignment="1" applyProtection="1">
      <alignment horizontal="center" vertical="top" wrapText="1"/>
      <protection locked="0"/>
    </xf>
    <xf numFmtId="0" fontId="36" fillId="0" borderId="17" xfId="0" applyFont="1" applyBorder="1" applyAlignment="1" applyProtection="1">
      <alignment vertical="top" wrapText="1"/>
      <protection locked="0"/>
    </xf>
    <xf numFmtId="0" fontId="37" fillId="0" borderId="17" xfId="0" applyFont="1" applyBorder="1" applyAlignment="1" applyProtection="1">
      <alignment horizontal="center" vertical="top" wrapText="1"/>
      <protection locked="0"/>
    </xf>
    <xf numFmtId="49" fontId="37" fillId="0" borderId="17" xfId="0" applyNumberFormat="1" applyFont="1" applyBorder="1" applyAlignment="1" applyProtection="1">
      <alignment horizontal="center" vertical="top" wrapText="1"/>
      <protection locked="0"/>
    </xf>
    <xf numFmtId="0" fontId="37" fillId="0" borderId="17" xfId="0" applyFont="1" applyBorder="1" applyAlignment="1" applyProtection="1">
      <alignment vertical="top" wrapText="1"/>
      <protection locked="0"/>
    </xf>
    <xf numFmtId="0" fontId="38" fillId="0" borderId="17" xfId="4" applyFont="1" applyBorder="1" applyAlignment="1">
      <alignment horizontal="left" vertical="center" wrapText="1"/>
    </xf>
    <xf numFmtId="0" fontId="39" fillId="0" borderId="17" xfId="4" applyFont="1" applyBorder="1" applyAlignment="1">
      <alignment horizontal="left" vertical="center" wrapText="1"/>
    </xf>
    <xf numFmtId="167" fontId="5" fillId="0" borderId="0" xfId="2" applyNumberFormat="1" applyFont="1" applyFill="1" applyAlignment="1">
      <alignment horizontal="centerContinuous" vertical="center"/>
    </xf>
    <xf numFmtId="167" fontId="8" fillId="0" borderId="0" xfId="2" applyNumberFormat="1" applyFont="1" applyFill="1" applyAlignment="1">
      <alignment horizontal="centerContinuous" vertical="center"/>
    </xf>
    <xf numFmtId="167" fontId="9" fillId="0" borderId="1" xfId="2" applyNumberFormat="1" applyFont="1" applyFill="1" applyBorder="1" applyAlignment="1">
      <alignment horizontal="center" vertical="center"/>
    </xf>
    <xf numFmtId="167" fontId="9" fillId="0" borderId="1" xfId="1" applyNumberFormat="1" applyFont="1" applyBorder="1" applyAlignment="1">
      <alignment horizontal="center" vertical="center"/>
    </xf>
    <xf numFmtId="167" fontId="7" fillId="0" borderId="1" xfId="2" applyNumberFormat="1" applyFont="1" applyFill="1" applyBorder="1" applyAlignment="1">
      <alignment horizontal="center" vertical="center"/>
    </xf>
    <xf numFmtId="167" fontId="9" fillId="3" borderId="1" xfId="2" applyNumberFormat="1" applyFont="1" applyFill="1" applyBorder="1" applyAlignment="1">
      <alignment horizontal="center" vertical="center"/>
    </xf>
    <xf numFmtId="167" fontId="7" fillId="0" borderId="1" xfId="5" applyNumberFormat="1" applyFont="1" applyBorder="1" applyAlignment="1">
      <alignment horizontal="center" vertical="center"/>
    </xf>
    <xf numFmtId="167" fontId="36" fillId="2" borderId="17" xfId="0" applyNumberFormat="1" applyFont="1" applyFill="1" applyBorder="1" applyAlignment="1" applyProtection="1">
      <alignment vertical="top" wrapText="1"/>
      <protection locked="0"/>
    </xf>
    <xf numFmtId="167" fontId="37" fillId="0" borderId="17" xfId="0" applyNumberFormat="1" applyFont="1" applyBorder="1" applyAlignment="1" applyProtection="1">
      <alignment vertical="top" wrapText="1"/>
      <protection locked="0"/>
    </xf>
    <xf numFmtId="167" fontId="5" fillId="0" borderId="0" xfId="2" applyNumberFormat="1" applyFont="1" applyFill="1" applyAlignment="1">
      <alignment vertical="center"/>
    </xf>
    <xf numFmtId="1" fontId="41" fillId="0" borderId="1" xfId="9" applyNumberFormat="1" applyFont="1" applyBorder="1" applyAlignment="1">
      <alignment horizontal="center" vertical="center" wrapText="1"/>
    </xf>
    <xf numFmtId="0" fontId="41" fillId="0" borderId="1" xfId="9" applyFont="1" applyBorder="1" applyAlignment="1">
      <alignment horizontal="center" vertical="center" wrapText="1"/>
    </xf>
    <xf numFmtId="0" fontId="42" fillId="0" borderId="1" xfId="9" applyFont="1" applyBorder="1" applyAlignment="1">
      <alignment horizontal="center" vertical="center" wrapText="1"/>
    </xf>
    <xf numFmtId="1" fontId="42" fillId="0" borderId="1" xfId="8" applyNumberFormat="1" applyFont="1" applyFill="1" applyBorder="1" applyAlignment="1">
      <alignment horizontal="center" vertical="center" wrapText="1"/>
    </xf>
    <xf numFmtId="0" fontId="41" fillId="0" borderId="1" xfId="6" applyFont="1" applyBorder="1" applyAlignment="1">
      <alignment horizontal="left" vertical="center" wrapText="1"/>
    </xf>
    <xf numFmtId="0" fontId="42" fillId="0" borderId="1" xfId="6" applyFont="1" applyBorder="1" applyAlignment="1">
      <alignment horizontal="left" vertical="center" wrapText="1"/>
    </xf>
    <xf numFmtId="1" fontId="41" fillId="0" borderId="1" xfId="8" applyNumberFormat="1" applyFont="1" applyFill="1" applyBorder="1" applyAlignment="1">
      <alignment horizontal="center" vertical="center" wrapText="1"/>
    </xf>
    <xf numFmtId="0" fontId="42" fillId="0" borderId="1" xfId="0" applyFont="1" applyBorder="1" applyAlignment="1">
      <alignment wrapText="1"/>
    </xf>
    <xf numFmtId="0" fontId="42" fillId="0" borderId="1" xfId="0" quotePrefix="1" applyFont="1" applyBorder="1" applyAlignment="1">
      <alignment wrapText="1"/>
    </xf>
    <xf numFmtId="0" fontId="42" fillId="0" borderId="1" xfId="0" applyFont="1" applyBorder="1" applyAlignment="1">
      <alignment vertical="center" wrapText="1"/>
    </xf>
    <xf numFmtId="0" fontId="41" fillId="0" borderId="1" xfId="6" quotePrefix="1" applyFont="1" applyBorder="1" applyAlignment="1">
      <alignment horizontal="left" vertical="center" wrapText="1"/>
    </xf>
    <xf numFmtId="0" fontId="42" fillId="0" borderId="1" xfId="6" quotePrefix="1" applyFont="1" applyBorder="1" applyAlignment="1">
      <alignment horizontal="left" vertical="center" wrapText="1"/>
    </xf>
    <xf numFmtId="1" fontId="41" fillId="0" borderId="1" xfId="9" applyNumberFormat="1" applyFont="1" applyBorder="1" applyAlignment="1">
      <alignment horizontal="center" vertical="center" shrinkToFit="1"/>
    </xf>
    <xf numFmtId="0" fontId="41" fillId="0" borderId="1" xfId="9" applyFont="1" applyBorder="1" applyAlignment="1">
      <alignment horizontal="left" vertical="center" wrapText="1"/>
    </xf>
    <xf numFmtId="1" fontId="42" fillId="0" borderId="1" xfId="9" applyNumberFormat="1" applyFont="1" applyBorder="1" applyAlignment="1">
      <alignment horizontal="center" vertical="center" shrinkToFit="1"/>
    </xf>
    <xf numFmtId="0" fontId="42" fillId="0" borderId="1" xfId="9" applyFont="1" applyBorder="1" applyAlignment="1">
      <alignment horizontal="left" vertical="center" wrapText="1"/>
    </xf>
    <xf numFmtId="0" fontId="42" fillId="0" borderId="1" xfId="0" applyFont="1" applyBorder="1" applyAlignment="1">
      <alignment horizontal="left" vertical="center" wrapText="1"/>
    </xf>
    <xf numFmtId="0" fontId="42" fillId="0" borderId="1" xfId="9" applyFont="1" applyBorder="1" applyAlignment="1">
      <alignment vertical="center" wrapText="1"/>
    </xf>
    <xf numFmtId="0" fontId="43" fillId="0" borderId="1" xfId="0" applyFont="1" applyBorder="1" applyAlignment="1">
      <alignment vertical="center"/>
    </xf>
    <xf numFmtId="0" fontId="42" fillId="0" borderId="1" xfId="6" applyFont="1" applyBorder="1" applyAlignment="1">
      <alignment horizontal="center" vertical="center" wrapText="1"/>
    </xf>
    <xf numFmtId="0" fontId="42" fillId="0" borderId="1" xfId="9" applyFont="1" applyBorder="1" applyAlignment="1">
      <alignment horizontal="center" vertical="center"/>
    </xf>
    <xf numFmtId="1" fontId="42" fillId="0" borderId="1" xfId="8" applyNumberFormat="1" applyFont="1" applyFill="1" applyBorder="1" applyAlignment="1">
      <alignment horizontal="center" vertical="center"/>
    </xf>
    <xf numFmtId="0" fontId="41" fillId="0" borderId="1" xfId="0" quotePrefix="1" applyFont="1" applyBorder="1" applyAlignment="1">
      <alignment horizontal="left" vertical="center" wrapText="1"/>
    </xf>
    <xf numFmtId="0" fontId="41" fillId="0" borderId="1" xfId="0" applyFont="1" applyBorder="1" applyAlignment="1">
      <alignment horizontal="left" vertical="center" wrapText="1"/>
    </xf>
    <xf numFmtId="1" fontId="45" fillId="0" borderId="1" xfId="9" applyNumberFormat="1" applyFont="1" applyBorder="1" applyAlignment="1">
      <alignment horizontal="center" vertical="center" shrinkToFit="1"/>
    </xf>
    <xf numFmtId="49" fontId="9" fillId="3" borderId="1" xfId="1" applyNumberFormat="1" applyFont="1" applyFill="1" applyBorder="1" applyAlignment="1">
      <alignment horizontal="center" vertical="center"/>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9" fillId="4" borderId="1" xfId="4" applyFont="1" applyFill="1" applyBorder="1" applyAlignment="1">
      <alignment horizontal="center" vertical="center"/>
    </xf>
    <xf numFmtId="0" fontId="9" fillId="4" borderId="1" xfId="4" applyFont="1" applyFill="1" applyBorder="1" applyAlignment="1">
      <alignment horizontal="left" vertical="center" wrapText="1"/>
    </xf>
    <xf numFmtId="0" fontId="9" fillId="4" borderId="1" xfId="2" applyNumberFormat="1" applyFont="1" applyFill="1" applyBorder="1" applyAlignment="1">
      <alignment horizontal="center" vertical="center"/>
    </xf>
    <xf numFmtId="167" fontId="9" fillId="4" borderId="1" xfId="2" applyNumberFormat="1" applyFont="1" applyFill="1" applyBorder="1" applyAlignment="1">
      <alignment horizontal="center" vertical="center"/>
    </xf>
    <xf numFmtId="0" fontId="7" fillId="4" borderId="1" xfId="2" applyNumberFormat="1" applyFont="1" applyFill="1" applyBorder="1" applyAlignment="1">
      <alignment horizontal="center" vertical="center"/>
    </xf>
    <xf numFmtId="167" fontId="7" fillId="4" borderId="1" xfId="2" applyNumberFormat="1" applyFont="1" applyFill="1" applyBorder="1" applyAlignment="1">
      <alignment horizontal="center" vertical="center"/>
    </xf>
    <xf numFmtId="0" fontId="38" fillId="0" borderId="1" xfId="4" applyFont="1" applyBorder="1" applyAlignment="1">
      <alignment horizontal="left" vertical="center" wrapText="1"/>
    </xf>
    <xf numFmtId="0" fontId="7" fillId="0" borderId="1" xfId="10" applyNumberFormat="1" applyFont="1" applyFill="1" applyBorder="1" applyAlignment="1">
      <alignment horizontal="center" vertical="center"/>
    </xf>
    <xf numFmtId="166" fontId="7" fillId="0" borderId="1" xfId="10" applyNumberFormat="1" applyFont="1" applyFill="1" applyBorder="1" applyAlignment="1">
      <alignment horizontal="center" vertical="center"/>
    </xf>
    <xf numFmtId="49" fontId="36" fillId="4" borderId="1" xfId="0" applyNumberFormat="1" applyFont="1" applyFill="1" applyBorder="1" applyAlignment="1" applyProtection="1">
      <alignment horizontal="center" vertical="center" wrapText="1"/>
      <protection locked="0"/>
    </xf>
    <xf numFmtId="0" fontId="36" fillId="4" borderId="1" xfId="0" applyFont="1" applyFill="1" applyBorder="1" applyAlignment="1" applyProtection="1">
      <alignment vertical="center" wrapText="1"/>
      <protection locked="0"/>
    </xf>
    <xf numFmtId="0" fontId="36" fillId="4" borderId="1" xfId="0" applyFont="1" applyFill="1" applyBorder="1" applyAlignment="1" applyProtection="1">
      <alignment horizontal="center" vertical="center" wrapText="1"/>
      <protection locked="0"/>
    </xf>
    <xf numFmtId="167" fontId="36" fillId="4" borderId="1" xfId="0" applyNumberFormat="1" applyFont="1" applyFill="1" applyBorder="1" applyAlignment="1" applyProtection="1">
      <alignment vertical="center" wrapText="1"/>
      <protection locked="0"/>
    </xf>
    <xf numFmtId="49" fontId="36" fillId="0" borderId="1" xfId="0" applyNumberFormat="1" applyFont="1" applyBorder="1" applyAlignment="1" applyProtection="1">
      <alignment horizontal="center" vertical="center" wrapText="1"/>
      <protection locked="0"/>
    </xf>
    <xf numFmtId="0" fontId="36" fillId="0" borderId="1" xfId="0" applyFont="1" applyBorder="1" applyAlignment="1" applyProtection="1">
      <alignment vertical="center" wrapText="1"/>
      <protection locked="0"/>
    </xf>
    <xf numFmtId="0" fontId="37" fillId="0" borderId="1" xfId="0" applyFont="1" applyBorder="1" applyAlignment="1" applyProtection="1">
      <alignment horizontal="center" vertical="center" wrapText="1"/>
      <protection locked="0"/>
    </xf>
    <xf numFmtId="167" fontId="37" fillId="0" borderId="1" xfId="0" applyNumberFormat="1" applyFont="1" applyBorder="1" applyAlignment="1" applyProtection="1">
      <alignment vertical="center" wrapText="1"/>
      <protection locked="0"/>
    </xf>
    <xf numFmtId="49" fontId="37" fillId="0" borderId="1" xfId="0" applyNumberFormat="1" applyFont="1" applyBorder="1" applyAlignment="1" applyProtection="1">
      <alignment horizontal="center" vertical="center" wrapText="1"/>
      <protection locked="0"/>
    </xf>
    <xf numFmtId="0" fontId="37" fillId="0" borderId="1" xfId="0" applyFont="1" applyBorder="1" applyAlignment="1" applyProtection="1">
      <alignment vertical="center" wrapText="1"/>
      <protection locked="0"/>
    </xf>
    <xf numFmtId="0" fontId="7" fillId="0" borderId="1" xfId="0" applyFont="1" applyBorder="1" applyAlignment="1">
      <alignment vertical="center"/>
    </xf>
    <xf numFmtId="0" fontId="7" fillId="0" borderId="1" xfId="0" quotePrefix="1" applyFont="1" applyBorder="1" applyAlignment="1">
      <alignment vertical="center"/>
    </xf>
    <xf numFmtId="0" fontId="7" fillId="0" borderId="1" xfId="0" quotePrefix="1" applyFont="1" applyBorder="1" applyAlignment="1">
      <alignment vertical="center" wrapText="1"/>
    </xf>
    <xf numFmtId="49" fontId="47" fillId="0" borderId="1" xfId="0" applyNumberFormat="1" applyFont="1" applyBorder="1" applyAlignment="1" applyProtection="1">
      <alignment horizontal="center" vertical="center" wrapText="1"/>
      <protection locked="0"/>
    </xf>
    <xf numFmtId="0" fontId="47" fillId="0" borderId="1" xfId="4" applyFont="1" applyBorder="1" applyAlignment="1">
      <alignment horizontal="left" vertical="center" wrapText="1"/>
    </xf>
    <xf numFmtId="0" fontId="38" fillId="0" borderId="1" xfId="0" applyFont="1" applyBorder="1" applyAlignment="1" applyProtection="1">
      <alignment horizontal="center" vertical="center" wrapText="1"/>
      <protection locked="0"/>
    </xf>
    <xf numFmtId="167" fontId="38" fillId="0" borderId="1" xfId="0" applyNumberFormat="1" applyFont="1" applyBorder="1" applyAlignment="1" applyProtection="1">
      <alignment vertical="center" wrapText="1"/>
      <protection locked="0"/>
    </xf>
    <xf numFmtId="167" fontId="9" fillId="0" borderId="1" xfId="2" applyNumberFormat="1" applyFont="1" applyFill="1" applyBorder="1" applyAlignment="1">
      <alignment horizontal="center" vertical="center" wrapText="1"/>
    </xf>
    <xf numFmtId="165" fontId="9" fillId="0" borderId="0" xfId="1" applyNumberFormat="1" applyFont="1" applyAlignment="1">
      <alignment vertical="center"/>
    </xf>
    <xf numFmtId="1" fontId="42" fillId="0" borderId="1" xfId="9" applyNumberFormat="1" applyFont="1" applyBorder="1" applyAlignment="1">
      <alignment horizontal="center" vertical="center" wrapText="1"/>
    </xf>
    <xf numFmtId="49" fontId="36" fillId="3" borderId="17" xfId="0" applyNumberFormat="1" applyFont="1" applyFill="1" applyBorder="1" applyAlignment="1" applyProtection="1">
      <alignment horizontal="center" vertical="center" wrapText="1"/>
      <protection locked="0"/>
    </xf>
    <xf numFmtId="0" fontId="42" fillId="0" borderId="1" xfId="0" quotePrefix="1" applyFont="1" applyBorder="1" applyAlignment="1">
      <alignment vertical="center" wrapText="1"/>
    </xf>
    <xf numFmtId="3" fontId="7" fillId="0" borderId="1" xfId="2" applyNumberFormat="1" applyFont="1" applyFill="1" applyBorder="1" applyAlignment="1">
      <alignment horizontal="right" vertical="center"/>
    </xf>
    <xf numFmtId="166" fontId="54" fillId="0" borderId="1" xfId="8" applyNumberFormat="1" applyFont="1" applyFill="1" applyBorder="1" applyAlignment="1">
      <alignment horizontal="center" vertical="center" wrapText="1"/>
    </xf>
    <xf numFmtId="166" fontId="54" fillId="0" borderId="1" xfId="8" applyNumberFormat="1" applyFont="1" applyFill="1" applyBorder="1" applyAlignment="1">
      <alignment horizontal="center" vertical="center"/>
    </xf>
    <xf numFmtId="0" fontId="48" fillId="0" borderId="1" xfId="0" applyFont="1" applyBorder="1"/>
    <xf numFmtId="0" fontId="0" fillId="0" borderId="1" xfId="0" applyBorder="1"/>
    <xf numFmtId="168" fontId="49" fillId="0" borderId="1" xfId="0" applyNumberFormat="1" applyFont="1" applyBorder="1"/>
    <xf numFmtId="168" fontId="49" fillId="0" borderId="1" xfId="0" applyNumberFormat="1" applyFont="1" applyBorder="1" applyAlignment="1">
      <alignment horizontal="right"/>
    </xf>
    <xf numFmtId="168" fontId="48" fillId="0" borderId="1" xfId="0" applyNumberFormat="1" applyFont="1" applyBorder="1" applyAlignment="1">
      <alignment vertical="center"/>
    </xf>
    <xf numFmtId="168" fontId="48" fillId="0" borderId="1" xfId="0" applyNumberFormat="1" applyFont="1" applyBorder="1" applyAlignment="1">
      <alignment horizontal="right" vertical="center"/>
    </xf>
    <xf numFmtId="168" fontId="49" fillId="0" borderId="1" xfId="0" applyNumberFormat="1" applyFont="1" applyBorder="1" applyAlignment="1">
      <alignment horizontal="right" vertical="center"/>
    </xf>
    <xf numFmtId="169" fontId="0" fillId="0" borderId="0" xfId="0" applyNumberFormat="1"/>
    <xf numFmtId="169" fontId="48" fillId="0" borderId="1" xfId="8" applyNumberFormat="1" applyFont="1" applyFill="1" applyBorder="1" applyAlignment="1">
      <alignment horizontal="right" vertical="center"/>
    </xf>
    <xf numFmtId="0" fontId="49" fillId="0" borderId="1" xfId="0" applyFont="1" applyBorder="1"/>
    <xf numFmtId="168" fontId="51" fillId="0" borderId="1" xfId="0" applyNumberFormat="1" applyFont="1" applyBorder="1"/>
    <xf numFmtId="169" fontId="48" fillId="0" borderId="1" xfId="8" applyNumberFormat="1" applyFont="1" applyFill="1" applyBorder="1" applyAlignment="1">
      <alignment vertical="center"/>
    </xf>
    <xf numFmtId="168" fontId="0" fillId="0" borderId="0" xfId="0" applyNumberFormat="1"/>
    <xf numFmtId="169" fontId="49" fillId="0" borderId="1" xfId="0" applyNumberFormat="1" applyFont="1" applyBorder="1"/>
    <xf numFmtId="166" fontId="7" fillId="0" borderId="1" xfId="5" applyNumberFormat="1" applyFont="1" applyBorder="1" applyAlignment="1">
      <alignment horizontal="center" vertical="center"/>
    </xf>
    <xf numFmtId="169" fontId="48" fillId="0" borderId="1" xfId="8" applyNumberFormat="1" applyFont="1" applyFill="1" applyBorder="1"/>
    <xf numFmtId="170" fontId="48" fillId="0" borderId="1" xfId="8" applyNumberFormat="1" applyFont="1" applyFill="1" applyBorder="1"/>
    <xf numFmtId="0" fontId="41" fillId="0" borderId="1" xfId="0" applyFont="1" applyBorder="1" applyAlignment="1">
      <alignment vertical="center"/>
    </xf>
    <xf numFmtId="168" fontId="41" fillId="0" borderId="1" xfId="0" applyNumberFormat="1" applyFont="1" applyBorder="1" applyAlignment="1">
      <alignment vertical="center"/>
    </xf>
    <xf numFmtId="168" fontId="41" fillId="0" borderId="1" xfId="0" applyNumberFormat="1" applyFont="1" applyBorder="1" applyAlignment="1">
      <alignment horizontal="right" vertical="center"/>
    </xf>
    <xf numFmtId="0" fontId="60" fillId="0" borderId="1" xfId="0" applyFont="1" applyBorder="1"/>
    <xf numFmtId="0" fontId="60" fillId="0" borderId="1" xfId="0" applyFont="1" applyBorder="1" applyAlignment="1">
      <alignment horizontal="left" vertical="center" wrapText="1"/>
    </xf>
    <xf numFmtId="169" fontId="61" fillId="0" borderId="1" xfId="8" applyNumberFormat="1" applyFont="1" applyFill="1" applyBorder="1" applyAlignment="1">
      <alignment horizontal="center" vertical="center"/>
    </xf>
    <xf numFmtId="0" fontId="60" fillId="0" borderId="0" xfId="0" applyFont="1" applyAlignment="1">
      <alignment horizontal="center" vertical="center"/>
    </xf>
    <xf numFmtId="0" fontId="48" fillId="0" borderId="0" xfId="0" applyFont="1"/>
    <xf numFmtId="165" fontId="8" fillId="0" borderId="0" xfId="8" applyNumberFormat="1" applyFont="1" applyFill="1" applyBorder="1" applyAlignment="1">
      <alignment horizontal="right" vertical="center" wrapText="1"/>
    </xf>
    <xf numFmtId="0" fontId="8" fillId="0" borderId="0" xfId="11" applyFont="1" applyAlignment="1">
      <alignment horizontal="centerContinuous" vertical="center"/>
    </xf>
    <xf numFmtId="167" fontId="27" fillId="0" borderId="0" xfId="11" applyNumberFormat="1" applyFont="1" applyAlignment="1">
      <alignment horizontal="centerContinuous" vertical="center"/>
    </xf>
    <xf numFmtId="49" fontId="53" fillId="2" borderId="1" xfId="0" applyNumberFormat="1" applyFont="1" applyFill="1" applyBorder="1" applyAlignment="1" applyProtection="1">
      <alignment horizontal="center" vertical="top" wrapText="1"/>
      <protection locked="0"/>
    </xf>
    <xf numFmtId="49" fontId="53" fillId="2" borderId="1" xfId="0" applyNumberFormat="1" applyFont="1" applyFill="1" applyBorder="1" applyAlignment="1" applyProtection="1">
      <alignment horizontal="left" vertical="top" wrapText="1"/>
      <protection locked="0"/>
    </xf>
    <xf numFmtId="166" fontId="53" fillId="2" borderId="1" xfId="0" applyNumberFormat="1" applyFont="1" applyFill="1" applyBorder="1" applyAlignment="1" applyProtection="1">
      <alignment horizontal="center" vertical="top" wrapText="1"/>
      <protection locked="0"/>
    </xf>
    <xf numFmtId="0" fontId="49" fillId="2" borderId="1" xfId="0" applyFont="1" applyFill="1" applyBorder="1"/>
    <xf numFmtId="168" fontId="51" fillId="2" borderId="1" xfId="0" applyNumberFormat="1" applyFont="1" applyFill="1" applyBorder="1"/>
    <xf numFmtId="0" fontId="50" fillId="2" borderId="1" xfId="4" applyFont="1" applyFill="1" applyBorder="1" applyAlignment="1">
      <alignment horizontal="center" vertical="center"/>
    </xf>
    <xf numFmtId="0" fontId="50" fillId="2" borderId="1" xfId="4" applyFont="1" applyFill="1" applyBorder="1" applyAlignment="1">
      <alignment horizontal="left" vertical="center" wrapText="1"/>
    </xf>
    <xf numFmtId="0" fontId="7" fillId="2" borderId="1" xfId="2" applyNumberFormat="1" applyFont="1" applyFill="1" applyBorder="1" applyAlignment="1">
      <alignment horizontal="center" vertical="center"/>
    </xf>
    <xf numFmtId="166" fontId="7" fillId="2" borderId="1" xfId="2" applyNumberFormat="1" applyFont="1" applyFill="1" applyBorder="1" applyAlignment="1">
      <alignment horizontal="center" vertical="center"/>
    </xf>
    <xf numFmtId="166" fontId="37" fillId="0" borderId="1" xfId="0" applyNumberFormat="1" applyFont="1" applyBorder="1" applyAlignment="1" applyProtection="1">
      <alignment vertical="center" wrapText="1"/>
      <protection locked="0"/>
    </xf>
    <xf numFmtId="0" fontId="62" fillId="0" borderId="0" xfId="0" applyFont="1" applyAlignment="1">
      <alignment vertical="center"/>
    </xf>
    <xf numFmtId="49" fontId="9" fillId="2" borderId="1" xfId="1" applyNumberFormat="1" applyFont="1" applyFill="1" applyBorder="1" applyAlignment="1">
      <alignment horizontal="center" vertical="center"/>
    </xf>
    <xf numFmtId="0" fontId="9" fillId="2" borderId="1" xfId="1" applyFont="1" applyFill="1" applyBorder="1" applyAlignment="1">
      <alignment vertical="center"/>
    </xf>
    <xf numFmtId="0" fontId="9" fillId="2" borderId="1" xfId="1" applyFont="1" applyFill="1" applyBorder="1" applyAlignment="1">
      <alignment horizontal="center" vertical="center"/>
    </xf>
    <xf numFmtId="167" fontId="9" fillId="2" borderId="1" xfId="2" applyNumberFormat="1" applyFont="1" applyFill="1" applyBorder="1" applyAlignment="1">
      <alignment horizontal="center" vertical="center"/>
    </xf>
    <xf numFmtId="0" fontId="48" fillId="2" borderId="1" xfId="0" applyFont="1" applyFill="1" applyBorder="1"/>
    <xf numFmtId="168" fontId="49" fillId="2" borderId="1" xfId="0" applyNumberFormat="1" applyFont="1" applyFill="1" applyBorder="1"/>
    <xf numFmtId="168" fontId="49" fillId="2" borderId="1" xfId="0" applyNumberFormat="1" applyFont="1" applyFill="1" applyBorder="1" applyAlignment="1">
      <alignment horizontal="right"/>
    </xf>
    <xf numFmtId="0" fontId="9" fillId="2" borderId="1" xfId="4" applyFont="1" applyFill="1" applyBorder="1" applyAlignment="1">
      <alignment horizontal="center" vertical="center"/>
    </xf>
    <xf numFmtId="0" fontId="9" fillId="2" borderId="1" xfId="4" applyFont="1" applyFill="1" applyBorder="1" applyAlignment="1">
      <alignment horizontal="left" vertical="center" wrapText="1"/>
    </xf>
    <xf numFmtId="0" fontId="9" fillId="2" borderId="1" xfId="2" applyNumberFormat="1" applyFont="1" applyFill="1" applyBorder="1" applyAlignment="1">
      <alignment horizontal="center" vertical="center"/>
    </xf>
    <xf numFmtId="3" fontId="7" fillId="2" borderId="1" xfId="2" applyNumberFormat="1" applyFont="1" applyFill="1" applyBorder="1" applyAlignment="1">
      <alignment horizontal="right" vertical="center"/>
    </xf>
    <xf numFmtId="166" fontId="7" fillId="3" borderId="1" xfId="2" applyNumberFormat="1" applyFont="1" applyFill="1" applyBorder="1" applyAlignment="1">
      <alignment horizontal="center" vertical="center"/>
    </xf>
    <xf numFmtId="49" fontId="9" fillId="0" borderId="1" xfId="1" applyNumberFormat="1" applyFont="1" applyBorder="1" applyAlignment="1">
      <alignment horizontal="left" vertical="center" wrapText="1"/>
    </xf>
    <xf numFmtId="168" fontId="49" fillId="2" borderId="1" xfId="0" applyNumberFormat="1" applyFont="1" applyFill="1" applyBorder="1" applyAlignment="1">
      <alignment vertical="center"/>
    </xf>
    <xf numFmtId="168" fontId="49" fillId="2" borderId="1" xfId="0" applyNumberFormat="1" applyFont="1" applyFill="1" applyBorder="1" applyAlignment="1">
      <alignment horizontal="right" vertical="center"/>
    </xf>
    <xf numFmtId="166" fontId="9" fillId="2" borderId="1" xfId="2" applyNumberFormat="1" applyFont="1" applyFill="1" applyBorder="1" applyAlignment="1">
      <alignment horizontal="center" vertical="center"/>
    </xf>
    <xf numFmtId="169" fontId="49" fillId="2" borderId="1" xfId="8" applyNumberFormat="1" applyFont="1" applyFill="1" applyBorder="1"/>
    <xf numFmtId="1" fontId="54" fillId="0" borderId="1" xfId="9" applyNumberFormat="1" applyFont="1" applyBorder="1" applyAlignment="1">
      <alignment horizontal="center" vertical="center" wrapText="1"/>
    </xf>
    <xf numFmtId="0" fontId="54" fillId="0" borderId="1" xfId="6" applyFont="1" applyBorder="1" applyAlignment="1">
      <alignment horizontal="left" vertical="center" wrapText="1"/>
    </xf>
    <xf numFmtId="0" fontId="54" fillId="0" borderId="1" xfId="9" applyFont="1" applyBorder="1" applyAlignment="1">
      <alignment horizontal="center" vertical="center" wrapText="1"/>
    </xf>
    <xf numFmtId="168" fontId="52" fillId="0" borderId="1" xfId="0" applyNumberFormat="1" applyFont="1" applyBorder="1" applyAlignment="1">
      <alignment vertical="center"/>
    </xf>
    <xf numFmtId="168" fontId="52" fillId="0" borderId="1" xfId="0" applyNumberFormat="1" applyFont="1" applyBorder="1" applyAlignment="1">
      <alignment horizontal="right" vertical="center"/>
    </xf>
    <xf numFmtId="0" fontId="56" fillId="0" borderId="1" xfId="6" applyFont="1" applyBorder="1" applyAlignment="1">
      <alignment horizontal="left" vertical="center" wrapText="1"/>
    </xf>
    <xf numFmtId="0" fontId="56" fillId="0" borderId="1" xfId="0" applyFont="1" applyBorder="1" applyAlignment="1">
      <alignment wrapText="1"/>
    </xf>
    <xf numFmtId="0" fontId="56" fillId="0" borderId="1" xfId="0" quotePrefix="1" applyFont="1" applyBorder="1" applyAlignment="1">
      <alignment wrapText="1"/>
    </xf>
    <xf numFmtId="0" fontId="56" fillId="0" borderId="1" xfId="0" applyFont="1" applyBorder="1" applyAlignment="1">
      <alignment vertical="center" wrapText="1"/>
    </xf>
    <xf numFmtId="0" fontId="54" fillId="0" borderId="1" xfId="6" quotePrefix="1" applyFont="1" applyBorder="1" applyAlignment="1">
      <alignment horizontal="left" vertical="center" wrapText="1"/>
    </xf>
    <xf numFmtId="0" fontId="56" fillId="0" borderId="1" xfId="6" quotePrefix="1" applyFont="1" applyBorder="1" applyAlignment="1">
      <alignment horizontal="left" vertical="center" wrapText="1"/>
    </xf>
    <xf numFmtId="1" fontId="54" fillId="0" borderId="1" xfId="9" applyNumberFormat="1" applyFont="1" applyBorder="1" applyAlignment="1">
      <alignment horizontal="center" vertical="center" shrinkToFit="1"/>
    </xf>
    <xf numFmtId="0" fontId="54" fillId="0" borderId="1" xfId="9" applyFont="1" applyBorder="1" applyAlignment="1">
      <alignment horizontal="left" vertical="center" wrapText="1"/>
    </xf>
    <xf numFmtId="0" fontId="56" fillId="0" borderId="1" xfId="9" applyFont="1" applyBorder="1" applyAlignment="1">
      <alignment horizontal="left" vertical="center" wrapText="1"/>
    </xf>
    <xf numFmtId="0" fontId="56" fillId="0" borderId="1" xfId="0" applyFont="1" applyBorder="1" applyAlignment="1">
      <alignment horizontal="left" vertical="center" wrapText="1"/>
    </xf>
    <xf numFmtId="0" fontId="56" fillId="0" borderId="1" xfId="9" applyFont="1" applyBorder="1" applyAlignment="1">
      <alignment vertical="center" wrapText="1"/>
    </xf>
    <xf numFmtId="0" fontId="55" fillId="0" borderId="1" xfId="0" applyFont="1" applyBorder="1" applyAlignment="1">
      <alignment vertical="center"/>
    </xf>
    <xf numFmtId="0" fontId="58" fillId="0" borderId="1" xfId="6" applyFont="1" applyBorder="1" applyAlignment="1">
      <alignment horizontal="left" vertical="center" wrapText="1"/>
    </xf>
    <xf numFmtId="0" fontId="54" fillId="0" borderId="1" xfId="6" applyFont="1" applyBorder="1" applyAlignment="1">
      <alignment horizontal="center" vertical="center" wrapText="1"/>
    </xf>
    <xf numFmtId="0" fontId="54" fillId="0" borderId="1" xfId="9" applyFont="1" applyBorder="1" applyAlignment="1">
      <alignment horizontal="center" vertical="center"/>
    </xf>
    <xf numFmtId="0" fontId="54" fillId="0" borderId="1" xfId="0" quotePrefix="1" applyFont="1" applyBorder="1" applyAlignment="1">
      <alignment horizontal="left" vertical="center" wrapText="1"/>
    </xf>
    <xf numFmtId="0" fontId="54" fillId="0" borderId="1" xfId="0" applyFont="1" applyBorder="1" applyAlignment="1">
      <alignment horizontal="left" vertical="center" wrapText="1"/>
    </xf>
    <xf numFmtId="0" fontId="56" fillId="0" borderId="1" xfId="0" quotePrefix="1" applyFont="1" applyBorder="1" applyAlignment="1">
      <alignment horizontal="left" vertical="center" wrapText="1"/>
    </xf>
    <xf numFmtId="168" fontId="41" fillId="0" borderId="1" xfId="0" applyNumberFormat="1" applyFont="1" applyBorder="1" applyAlignment="1">
      <alignment horizontal="right"/>
    </xf>
    <xf numFmtId="0" fontId="64" fillId="0" borderId="0" xfId="0" applyFont="1"/>
    <xf numFmtId="49" fontId="65" fillId="0" borderId="1" xfId="0" applyNumberFormat="1" applyFont="1" applyBorder="1" applyAlignment="1" applyProtection="1">
      <alignment horizontal="center" vertical="center" wrapText="1"/>
      <protection locked="0"/>
    </xf>
    <xf numFmtId="0" fontId="65" fillId="0" borderId="1" xfId="0" applyFont="1" applyBorder="1" applyAlignment="1" applyProtection="1">
      <alignment vertical="center" wrapText="1"/>
      <protection locked="0"/>
    </xf>
    <xf numFmtId="0" fontId="65" fillId="0" borderId="1" xfId="0" applyFont="1" applyBorder="1" applyAlignment="1" applyProtection="1">
      <alignment horizontal="center" vertical="center" wrapText="1"/>
      <protection locked="0"/>
    </xf>
    <xf numFmtId="166" fontId="65" fillId="0" borderId="1" xfId="0" applyNumberFormat="1" applyFont="1" applyBorder="1" applyAlignment="1" applyProtection="1">
      <alignment vertical="center" wrapText="1"/>
      <protection locked="0"/>
    </xf>
    <xf numFmtId="169" fontId="31" fillId="0" borderId="1" xfId="8" applyNumberFormat="1" applyFont="1" applyFill="1" applyBorder="1" applyAlignment="1">
      <alignment horizontal="right" vertical="center"/>
    </xf>
    <xf numFmtId="168" fontId="64" fillId="0" borderId="0" xfId="0" applyNumberFormat="1" applyFont="1"/>
    <xf numFmtId="169" fontId="31" fillId="0" borderId="1" xfId="8" applyNumberFormat="1" applyFont="1" applyFill="1" applyBorder="1" applyAlignment="1">
      <alignment vertical="center"/>
    </xf>
    <xf numFmtId="49" fontId="67" fillId="2" borderId="1" xfId="0" applyNumberFormat="1" applyFont="1" applyFill="1" applyBorder="1" applyAlignment="1" applyProtection="1">
      <alignment horizontal="center" vertical="top" wrapText="1"/>
      <protection locked="0"/>
    </xf>
    <xf numFmtId="49" fontId="67" fillId="2" borderId="1" xfId="0" applyNumberFormat="1" applyFont="1" applyFill="1" applyBorder="1" applyAlignment="1" applyProtection="1">
      <alignment horizontal="left" vertical="top" wrapText="1"/>
      <protection locked="0"/>
    </xf>
    <xf numFmtId="166" fontId="67" fillId="2" borderId="1" xfId="0" applyNumberFormat="1" applyFont="1" applyFill="1" applyBorder="1" applyAlignment="1" applyProtection="1">
      <alignment horizontal="center" vertical="top" wrapText="1"/>
      <protection locked="0"/>
    </xf>
    <xf numFmtId="1" fontId="68" fillId="0" borderId="1" xfId="9" applyNumberFormat="1" applyFont="1" applyBorder="1" applyAlignment="1">
      <alignment horizontal="center" vertical="center" wrapText="1"/>
    </xf>
    <xf numFmtId="0" fontId="68" fillId="0" borderId="1" xfId="6" applyFont="1" applyBorder="1" applyAlignment="1">
      <alignment horizontal="left" vertical="center" wrapText="1"/>
    </xf>
    <xf numFmtId="0" fontId="68" fillId="0" borderId="1" xfId="9" applyFont="1" applyBorder="1" applyAlignment="1">
      <alignment horizontal="center" vertical="center" wrapText="1"/>
    </xf>
    <xf numFmtId="166" fontId="68" fillId="0" borderId="1" xfId="8" applyNumberFormat="1" applyFont="1" applyFill="1" applyBorder="1" applyAlignment="1">
      <alignment horizontal="center" vertical="center" wrapText="1"/>
    </xf>
    <xf numFmtId="0" fontId="57" fillId="0" borderId="1" xfId="6" applyFont="1" applyBorder="1" applyAlignment="1">
      <alignment horizontal="left" vertical="center" wrapText="1"/>
    </xf>
    <xf numFmtId="0" fontId="57" fillId="0" borderId="1" xfId="0" applyFont="1" applyBorder="1" applyAlignment="1">
      <alignment wrapText="1"/>
    </xf>
    <xf numFmtId="0" fontId="57" fillId="0" borderId="1" xfId="0" quotePrefix="1" applyFont="1" applyBorder="1" applyAlignment="1">
      <alignment wrapText="1"/>
    </xf>
    <xf numFmtId="0" fontId="57" fillId="0" borderId="1" xfId="0" applyFont="1" applyBorder="1" applyAlignment="1">
      <alignment vertical="center" wrapText="1"/>
    </xf>
    <xf numFmtId="0" fontId="68" fillId="0" borderId="1" xfId="6" quotePrefix="1" applyFont="1" applyBorder="1" applyAlignment="1">
      <alignment horizontal="left" vertical="center" wrapText="1"/>
    </xf>
    <xf numFmtId="0" fontId="57" fillId="0" borderId="1" xfId="6" quotePrefix="1" applyFont="1" applyBorder="1" applyAlignment="1">
      <alignment horizontal="left" vertical="center" wrapText="1"/>
    </xf>
    <xf numFmtId="1" fontId="68" fillId="0" borderId="1" xfId="9" applyNumberFormat="1" applyFont="1" applyBorder="1" applyAlignment="1">
      <alignment horizontal="center" vertical="center" shrinkToFit="1"/>
    </xf>
    <xf numFmtId="0" fontId="68" fillId="0" borderId="1" xfId="9" applyFont="1" applyBorder="1" applyAlignment="1">
      <alignment horizontal="left" vertical="center" wrapText="1"/>
    </xf>
    <xf numFmtId="0" fontId="57" fillId="0" borderId="1" xfId="9" applyFont="1" applyBorder="1" applyAlignment="1">
      <alignment horizontal="left" vertical="center" wrapText="1"/>
    </xf>
    <xf numFmtId="0" fontId="57" fillId="0" borderId="1" xfId="0" applyFont="1" applyBorder="1" applyAlignment="1">
      <alignment horizontal="left" vertical="center" wrapText="1"/>
    </xf>
    <xf numFmtId="0" fontId="57" fillId="0" borderId="1" xfId="9" applyFont="1" applyBorder="1" applyAlignment="1">
      <alignment vertical="center" wrapText="1"/>
    </xf>
    <xf numFmtId="0" fontId="68" fillId="0" borderId="1" xfId="0" applyFont="1" applyBorder="1" applyAlignment="1">
      <alignment vertical="center"/>
    </xf>
    <xf numFmtId="0" fontId="69" fillId="0" borderId="1" xfId="6" applyFont="1" applyBorder="1" applyAlignment="1">
      <alignment horizontal="left" vertical="center" wrapText="1"/>
    </xf>
    <xf numFmtId="0" fontId="68" fillId="0" borderId="1" xfId="6" applyFont="1" applyBorder="1" applyAlignment="1">
      <alignment horizontal="center" vertical="center" wrapText="1"/>
    </xf>
    <xf numFmtId="0" fontId="68" fillId="0" borderId="1" xfId="9" applyFont="1" applyBorder="1" applyAlignment="1">
      <alignment horizontal="center" vertical="center"/>
    </xf>
    <xf numFmtId="166" fontId="68" fillId="0" borderId="1" xfId="8" applyNumberFormat="1" applyFont="1" applyFill="1" applyBorder="1" applyAlignment="1">
      <alignment horizontal="center" vertical="center"/>
    </xf>
    <xf numFmtId="0" fontId="68" fillId="0" borderId="1" xfId="0" quotePrefix="1" applyFont="1" applyBorder="1" applyAlignment="1">
      <alignment horizontal="left" vertical="center" wrapText="1"/>
    </xf>
    <xf numFmtId="0" fontId="68" fillId="0" borderId="1" xfId="0" applyFont="1" applyBorder="1" applyAlignment="1">
      <alignment horizontal="left" vertical="center" wrapText="1"/>
    </xf>
    <xf numFmtId="0" fontId="57" fillId="0" borderId="1" xfId="0" quotePrefix="1" applyFont="1" applyBorder="1" applyAlignment="1">
      <alignment horizontal="left" vertical="center" wrapText="1"/>
    </xf>
    <xf numFmtId="0" fontId="63" fillId="0" borderId="1" xfId="0" applyFont="1" applyBorder="1" applyAlignment="1">
      <alignment vertical="center"/>
    </xf>
    <xf numFmtId="0" fontId="63" fillId="0" borderId="1" xfId="0" applyFont="1" applyBorder="1" applyAlignment="1">
      <alignment horizontal="left" vertical="center" wrapText="1"/>
    </xf>
    <xf numFmtId="0" fontId="63" fillId="0" borderId="1" xfId="0" applyFont="1" applyBorder="1"/>
    <xf numFmtId="0" fontId="63" fillId="0" borderId="0" xfId="0" applyFont="1" applyAlignment="1">
      <alignment horizontal="center" vertical="center"/>
    </xf>
    <xf numFmtId="165" fontId="9" fillId="0" borderId="0" xfId="8" applyNumberFormat="1" applyFont="1" applyFill="1" applyBorder="1" applyAlignment="1">
      <alignment horizontal="right" vertical="center" wrapText="1"/>
    </xf>
    <xf numFmtId="49" fontId="9" fillId="5" borderId="1" xfId="1" applyNumberFormat="1" applyFont="1" applyFill="1" applyBorder="1" applyAlignment="1">
      <alignment horizontal="center" vertical="center"/>
    </xf>
    <xf numFmtId="49" fontId="9" fillId="5" borderId="1" xfId="1" applyNumberFormat="1" applyFont="1" applyFill="1" applyBorder="1" applyAlignment="1">
      <alignment horizontal="left" vertical="center" wrapText="1"/>
    </xf>
    <xf numFmtId="167" fontId="9" fillId="5" borderId="1" xfId="1" applyNumberFormat="1" applyFont="1" applyFill="1" applyBorder="1" applyAlignment="1">
      <alignment horizontal="center" vertical="center"/>
    </xf>
    <xf numFmtId="0" fontId="31" fillId="0" borderId="0" xfId="0" applyFont="1" applyAlignment="1">
      <alignment horizontal="center" vertical="center"/>
    </xf>
    <xf numFmtId="170" fontId="31" fillId="0" borderId="1" xfId="8" applyNumberFormat="1" applyFont="1" applyFill="1" applyBorder="1" applyAlignment="1">
      <alignment vertical="center"/>
    </xf>
    <xf numFmtId="0" fontId="64" fillId="0" borderId="0" xfId="0" applyFont="1" applyAlignment="1">
      <alignment vertical="center"/>
    </xf>
    <xf numFmtId="0" fontId="31" fillId="0" borderId="1" xfId="0" applyFont="1" applyBorder="1" applyAlignment="1">
      <alignment vertical="center"/>
    </xf>
    <xf numFmtId="0" fontId="64" fillId="0" borderId="1" xfId="0" applyFont="1" applyBorder="1" applyAlignment="1">
      <alignment vertical="center"/>
    </xf>
    <xf numFmtId="168" fontId="63" fillId="0" borderId="1" xfId="0" applyNumberFormat="1" applyFont="1" applyBorder="1" applyAlignment="1">
      <alignment vertical="center"/>
    </xf>
    <xf numFmtId="168" fontId="63" fillId="0" borderId="1" xfId="0" applyNumberFormat="1" applyFont="1" applyBorder="1" applyAlignment="1">
      <alignment horizontal="right" vertical="center"/>
    </xf>
    <xf numFmtId="168" fontId="31" fillId="0" borderId="1" xfId="0" applyNumberFormat="1" applyFont="1" applyBorder="1" applyAlignment="1">
      <alignment vertical="center"/>
    </xf>
    <xf numFmtId="168" fontId="31" fillId="0" borderId="1" xfId="0" applyNumberFormat="1" applyFont="1" applyBorder="1" applyAlignment="1">
      <alignment horizontal="right" vertical="center"/>
    </xf>
    <xf numFmtId="168" fontId="66" fillId="0" borderId="1" xfId="0" applyNumberFormat="1" applyFont="1" applyBorder="1" applyAlignment="1">
      <alignment vertical="center"/>
    </xf>
    <xf numFmtId="168" fontId="64" fillId="0" borderId="0" xfId="0" applyNumberFormat="1" applyFont="1" applyAlignment="1">
      <alignment vertical="center"/>
    </xf>
    <xf numFmtId="169" fontId="66" fillId="0" borderId="1" xfId="8" applyNumberFormat="1" applyFont="1" applyFill="1" applyBorder="1" applyAlignment="1">
      <alignment vertical="center"/>
    </xf>
    <xf numFmtId="0" fontId="50" fillId="0" borderId="1" xfId="4" applyFont="1" applyBorder="1" applyAlignment="1">
      <alignment horizontal="center" vertical="center"/>
    </xf>
    <xf numFmtId="0" fontId="50" fillId="0" borderId="1" xfId="4" applyFont="1" applyBorder="1" applyAlignment="1">
      <alignment horizontal="left" vertical="center" wrapText="1"/>
    </xf>
    <xf numFmtId="169" fontId="63" fillId="0" borderId="1" xfId="0" applyNumberFormat="1" applyFont="1" applyBorder="1" applyAlignment="1">
      <alignment vertical="center"/>
    </xf>
    <xf numFmtId="169" fontId="63" fillId="0" borderId="1" xfId="8" applyNumberFormat="1" applyFont="1" applyFill="1" applyBorder="1" applyAlignment="1">
      <alignment vertical="center"/>
    </xf>
    <xf numFmtId="49" fontId="67" fillId="0" borderId="1" xfId="0" applyNumberFormat="1" applyFont="1" applyBorder="1" applyAlignment="1" applyProtection="1">
      <alignment horizontal="center" vertical="center" wrapText="1"/>
      <protection locked="0"/>
    </xf>
    <xf numFmtId="49" fontId="67" fillId="0" borderId="1" xfId="0" applyNumberFormat="1" applyFont="1" applyBorder="1" applyAlignment="1" applyProtection="1">
      <alignment horizontal="left" vertical="center" wrapText="1"/>
      <protection locked="0"/>
    </xf>
    <xf numFmtId="166" fontId="67" fillId="0" borderId="1" xfId="0" applyNumberFormat="1" applyFont="1" applyBorder="1" applyAlignment="1" applyProtection="1">
      <alignment horizontal="center" vertical="center" wrapText="1"/>
      <protection locked="0"/>
    </xf>
    <xf numFmtId="168" fontId="68" fillId="0" borderId="1" xfId="0" applyNumberFormat="1" applyFont="1" applyBorder="1" applyAlignment="1">
      <alignment vertical="center"/>
    </xf>
    <xf numFmtId="168" fontId="68" fillId="0" borderId="1" xfId="0" applyNumberFormat="1" applyFont="1" applyBorder="1" applyAlignment="1">
      <alignment horizontal="right" vertical="center"/>
    </xf>
    <xf numFmtId="0" fontId="57" fillId="0" borderId="1" xfId="0" quotePrefix="1" applyFont="1" applyBorder="1" applyAlignment="1">
      <alignment vertical="center" wrapText="1"/>
    </xf>
    <xf numFmtId="169" fontId="63" fillId="0" borderId="1" xfId="8" applyNumberFormat="1" applyFont="1" applyFill="1" applyBorder="1" applyAlignment="1">
      <alignment horizontal="center" vertical="center"/>
    </xf>
    <xf numFmtId="0" fontId="31" fillId="0" borderId="0" xfId="0" applyFont="1" applyAlignment="1">
      <alignment vertical="center"/>
    </xf>
    <xf numFmtId="0" fontId="9" fillId="0" borderId="0" xfId="11" applyFont="1" applyAlignment="1">
      <alignment horizontal="centerContinuous" vertical="center"/>
    </xf>
    <xf numFmtId="167" fontId="7" fillId="0" borderId="0" xfId="11" applyNumberFormat="1" applyFont="1" applyAlignment="1">
      <alignment horizontal="centerContinuous" vertical="center"/>
    </xf>
    <xf numFmtId="0" fontId="71" fillId="0" borderId="1" xfId="0" applyFont="1" applyBorder="1" applyAlignment="1">
      <alignment vertical="center"/>
    </xf>
    <xf numFmtId="0" fontId="71" fillId="0" borderId="1" xfId="0" applyFont="1" applyBorder="1" applyAlignment="1">
      <alignment horizontal="center" vertical="center" wrapText="1"/>
    </xf>
    <xf numFmtId="168" fontId="71" fillId="0" borderId="1" xfId="0" applyNumberFormat="1" applyFont="1" applyBorder="1" applyAlignment="1">
      <alignment vertical="center"/>
    </xf>
    <xf numFmtId="0" fontId="72" fillId="0" borderId="0" xfId="0" applyFont="1"/>
    <xf numFmtId="167" fontId="75" fillId="0" borderId="1" xfId="2" applyNumberFormat="1" applyFont="1" applyFill="1" applyBorder="1" applyAlignment="1">
      <alignment horizontal="center" vertical="center" wrapText="1"/>
    </xf>
    <xf numFmtId="0" fontId="72" fillId="0" borderId="0" xfId="0" applyFont="1" applyAlignment="1">
      <alignment wrapText="1"/>
    </xf>
    <xf numFmtId="49" fontId="75" fillId="0" borderId="1" xfId="1" applyNumberFormat="1" applyFont="1" applyBorder="1" applyAlignment="1">
      <alignment horizontal="center" vertical="center"/>
    </xf>
    <xf numFmtId="167" fontId="75" fillId="0" borderId="1" xfId="1" applyNumberFormat="1" applyFont="1" applyBorder="1" applyAlignment="1">
      <alignment horizontal="center" vertical="center"/>
    </xf>
    <xf numFmtId="0" fontId="71" fillId="0" borderId="1" xfId="0" applyFont="1" applyBorder="1" applyAlignment="1">
      <alignment horizontal="center"/>
    </xf>
    <xf numFmtId="0" fontId="71" fillId="0" borderId="0" xfId="0" applyFont="1" applyAlignment="1">
      <alignment horizontal="center"/>
    </xf>
    <xf numFmtId="0" fontId="75" fillId="2" borderId="1" xfId="4" applyFont="1" applyFill="1" applyBorder="1" applyAlignment="1">
      <alignment horizontal="center" vertical="center"/>
    </xf>
    <xf numFmtId="0" fontId="75" fillId="2" borderId="1" xfId="4" applyFont="1" applyFill="1" applyBorder="1" applyAlignment="1">
      <alignment horizontal="left" vertical="center" wrapText="1"/>
    </xf>
    <xf numFmtId="0" fontId="75" fillId="2" borderId="1" xfId="2" applyNumberFormat="1" applyFont="1" applyFill="1" applyBorder="1" applyAlignment="1">
      <alignment horizontal="center" vertical="center"/>
    </xf>
    <xf numFmtId="166" fontId="75" fillId="2" borderId="1" xfId="2" applyNumberFormat="1" applyFont="1" applyFill="1" applyBorder="1" applyAlignment="1">
      <alignment horizontal="center" vertical="center"/>
    </xf>
    <xf numFmtId="0" fontId="76" fillId="0" borderId="1" xfId="4" applyFont="1" applyBorder="1" applyAlignment="1">
      <alignment horizontal="center" vertical="center"/>
    </xf>
    <xf numFmtId="0" fontId="76" fillId="0" borderId="1" xfId="4" applyFont="1" applyBorder="1" applyAlignment="1">
      <alignment horizontal="left" vertical="center" wrapText="1"/>
    </xf>
    <xf numFmtId="3" fontId="76" fillId="0" borderId="1" xfId="2" applyNumberFormat="1" applyFont="1" applyFill="1" applyBorder="1" applyAlignment="1">
      <alignment horizontal="center" vertical="center"/>
    </xf>
    <xf numFmtId="169" fontId="72" fillId="0" borderId="1" xfId="8" applyNumberFormat="1" applyFont="1" applyFill="1" applyBorder="1" applyAlignment="1">
      <alignment vertical="center"/>
    </xf>
    <xf numFmtId="168" fontId="72" fillId="0" borderId="1" xfId="0" applyNumberFormat="1" applyFont="1" applyBorder="1" applyAlignment="1">
      <alignment vertical="center"/>
    </xf>
    <xf numFmtId="168" fontId="72" fillId="0" borderId="1" xfId="0" applyNumberFormat="1" applyFont="1" applyBorder="1" applyAlignment="1">
      <alignment horizontal="right" vertical="center"/>
    </xf>
    <xf numFmtId="3" fontId="75" fillId="0" borderId="1" xfId="2" applyNumberFormat="1" applyFont="1" applyFill="1" applyBorder="1" applyAlignment="1">
      <alignment horizontal="center" vertical="center"/>
    </xf>
    <xf numFmtId="0" fontId="72" fillId="0" borderId="1" xfId="0" applyFont="1" applyBorder="1"/>
    <xf numFmtId="168" fontId="71" fillId="0" borderId="1" xfId="0" applyNumberFormat="1" applyFont="1" applyBorder="1"/>
    <xf numFmtId="168" fontId="71" fillId="0" borderId="1" xfId="0" applyNumberFormat="1" applyFont="1" applyBorder="1" applyAlignment="1">
      <alignment horizontal="right" vertical="center"/>
    </xf>
    <xf numFmtId="0" fontId="76" fillId="0" borderId="1" xfId="0" applyFont="1" applyBorder="1" applyAlignment="1">
      <alignment horizontal="left" vertical="center" wrapText="1"/>
    </xf>
    <xf numFmtId="0" fontId="76" fillId="0" borderId="1" xfId="0" applyFont="1" applyBorder="1" applyAlignment="1">
      <alignment vertical="center"/>
    </xf>
    <xf numFmtId="0" fontId="76" fillId="0" borderId="1" xfId="0" quotePrefix="1" applyFont="1" applyBorder="1" applyAlignment="1">
      <alignment vertical="center"/>
    </xf>
    <xf numFmtId="0" fontId="76" fillId="0" borderId="1" xfId="0" applyFont="1" applyBorder="1" applyAlignment="1">
      <alignment vertical="center" wrapText="1"/>
    </xf>
    <xf numFmtId="0" fontId="76" fillId="0" borderId="1" xfId="0" quotePrefix="1" applyFont="1" applyBorder="1" applyAlignment="1">
      <alignment vertical="center" wrapText="1"/>
    </xf>
    <xf numFmtId="169" fontId="72" fillId="0" borderId="1" xfId="8" applyNumberFormat="1" applyFont="1" applyFill="1" applyBorder="1"/>
    <xf numFmtId="0" fontId="72" fillId="0" borderId="1" xfId="0" applyFont="1" applyBorder="1" applyAlignment="1">
      <alignment vertical="center" wrapText="1"/>
    </xf>
    <xf numFmtId="0" fontId="71" fillId="0" borderId="0" xfId="0" applyFont="1"/>
    <xf numFmtId="0" fontId="77" fillId="0" borderId="1" xfId="4" applyFont="1" applyBorder="1" applyAlignment="1">
      <alignment horizontal="center" vertical="center"/>
    </xf>
    <xf numFmtId="0" fontId="77" fillId="0" borderId="1" xfId="0" applyFont="1" applyBorder="1" applyAlignment="1">
      <alignment horizontal="left" vertical="center" wrapText="1"/>
    </xf>
    <xf numFmtId="3" fontId="77" fillId="0" borderId="1" xfId="2" applyNumberFormat="1" applyFont="1" applyFill="1" applyBorder="1" applyAlignment="1">
      <alignment horizontal="center" vertical="center"/>
    </xf>
    <xf numFmtId="169" fontId="78" fillId="0" borderId="1" xfId="8" applyNumberFormat="1" applyFont="1" applyFill="1" applyBorder="1" applyAlignment="1">
      <alignment vertical="center"/>
    </xf>
    <xf numFmtId="168" fontId="78" fillId="0" borderId="1" xfId="0" applyNumberFormat="1" applyFont="1" applyBorder="1" applyAlignment="1">
      <alignment vertical="center"/>
    </xf>
    <xf numFmtId="168" fontId="78" fillId="0" borderId="1" xfId="0" applyNumberFormat="1" applyFont="1" applyBorder="1" applyAlignment="1">
      <alignment horizontal="right" vertical="center"/>
    </xf>
    <xf numFmtId="0" fontId="78" fillId="0" borderId="0" xfId="0" applyFont="1"/>
    <xf numFmtId="0" fontId="77" fillId="0" borderId="1" xfId="0" applyFont="1" applyBorder="1" applyAlignment="1">
      <alignment vertical="center"/>
    </xf>
    <xf numFmtId="0" fontId="77" fillId="0" borderId="1" xfId="0" quotePrefix="1" applyFont="1" applyBorder="1" applyAlignment="1">
      <alignment vertical="center" wrapText="1"/>
    </xf>
    <xf numFmtId="0" fontId="77" fillId="0" borderId="1" xfId="0" applyFont="1" applyBorder="1" applyAlignment="1">
      <alignment vertical="center" wrapText="1"/>
    </xf>
    <xf numFmtId="0" fontId="77" fillId="0" borderId="1" xfId="5" applyFont="1" applyBorder="1" applyAlignment="1">
      <alignment horizontal="center" vertical="center"/>
    </xf>
    <xf numFmtId="0" fontId="77" fillId="0" borderId="1" xfId="5" applyFont="1" applyBorder="1" applyAlignment="1">
      <alignment vertical="center" wrapText="1"/>
    </xf>
    <xf numFmtId="3" fontId="77" fillId="0" borderId="1" xfId="5" applyNumberFormat="1" applyFont="1" applyBorder="1" applyAlignment="1">
      <alignment horizontal="center" vertical="center"/>
    </xf>
    <xf numFmtId="169" fontId="78" fillId="0" borderId="1" xfId="8" applyNumberFormat="1" applyFont="1" applyFill="1" applyBorder="1"/>
    <xf numFmtId="170" fontId="78" fillId="0" borderId="1" xfId="8" applyNumberFormat="1" applyFont="1" applyFill="1" applyBorder="1"/>
    <xf numFmtId="0" fontId="75" fillId="2" borderId="1" xfId="4" applyFont="1" applyFill="1" applyBorder="1" applyAlignment="1">
      <alignment horizontal="left" vertical="center"/>
    </xf>
    <xf numFmtId="0" fontId="75" fillId="0" borderId="1" xfId="4" applyFont="1" applyBorder="1" applyAlignment="1">
      <alignment horizontal="left" vertical="center" wrapText="1"/>
    </xf>
    <xf numFmtId="0" fontId="79" fillId="0" borderId="1" xfId="2" applyNumberFormat="1" applyFont="1" applyFill="1" applyBorder="1" applyAlignment="1">
      <alignment horizontal="center" vertical="center"/>
    </xf>
    <xf numFmtId="3" fontId="79" fillId="0" borderId="1" xfId="2" applyNumberFormat="1" applyFont="1" applyFill="1" applyBorder="1" applyAlignment="1">
      <alignment horizontal="center" vertical="center"/>
    </xf>
    <xf numFmtId="0" fontId="79" fillId="2" borderId="1" xfId="2" applyNumberFormat="1" applyFont="1" applyFill="1" applyBorder="1" applyAlignment="1">
      <alignment horizontal="center" vertical="center"/>
    </xf>
    <xf numFmtId="3" fontId="79" fillId="2" borderId="1" xfId="2" applyNumberFormat="1" applyFont="1" applyFill="1" applyBorder="1" applyAlignment="1">
      <alignment horizontal="center" vertical="center"/>
    </xf>
    <xf numFmtId="166" fontId="80" fillId="0" borderId="1" xfId="2" applyNumberFormat="1" applyFont="1" applyFill="1" applyBorder="1" applyAlignment="1">
      <alignment horizontal="center" vertical="center"/>
    </xf>
    <xf numFmtId="3" fontId="80" fillId="0" borderId="1" xfId="2" applyNumberFormat="1" applyFont="1" applyFill="1" applyBorder="1" applyAlignment="1">
      <alignment horizontal="center" vertical="center"/>
    </xf>
    <xf numFmtId="166" fontId="79" fillId="0" borderId="1" xfId="2" applyNumberFormat="1" applyFont="1" applyFill="1" applyBorder="1" applyAlignment="1">
      <alignment horizontal="center" vertical="center"/>
    </xf>
    <xf numFmtId="0" fontId="79" fillId="0" borderId="1" xfId="4" applyFont="1" applyBorder="1" applyAlignment="1">
      <alignment horizontal="left" vertical="center" wrapText="1"/>
    </xf>
    <xf numFmtId="167" fontId="80" fillId="0" borderId="1" xfId="5" applyNumberFormat="1" applyFont="1" applyBorder="1" applyAlignment="1">
      <alignment horizontal="center" vertical="center"/>
    </xf>
    <xf numFmtId="3" fontId="80" fillId="0" borderId="1" xfId="5" applyNumberFormat="1" applyFont="1" applyBorder="1" applyAlignment="1">
      <alignment horizontal="center" vertical="center"/>
    </xf>
    <xf numFmtId="167" fontId="79" fillId="0" borderId="1" xfId="2" applyNumberFormat="1" applyFont="1" applyFill="1" applyBorder="1" applyAlignment="1">
      <alignment horizontal="center" vertical="center"/>
    </xf>
    <xf numFmtId="166" fontId="50" fillId="0" borderId="1" xfId="2" applyNumberFormat="1" applyFont="1" applyFill="1" applyBorder="1" applyAlignment="1">
      <alignment horizontal="center" vertical="center"/>
    </xf>
    <xf numFmtId="3" fontId="81" fillId="0" borderId="1" xfId="2" applyNumberFormat="1" applyFont="1" applyFill="1" applyBorder="1" applyAlignment="1">
      <alignment horizontal="center" vertical="center"/>
    </xf>
    <xf numFmtId="0" fontId="75" fillId="2" borderId="1" xfId="4" applyFont="1" applyFill="1" applyBorder="1" applyAlignment="1">
      <alignment horizontal="center" vertical="center" wrapText="1"/>
    </xf>
    <xf numFmtId="171" fontId="79" fillId="0" borderId="1" xfId="2" applyNumberFormat="1" applyFont="1" applyFill="1" applyBorder="1" applyAlignment="1">
      <alignment horizontal="center" vertical="center"/>
    </xf>
    <xf numFmtId="4" fontId="79" fillId="0" borderId="1" xfId="2" applyNumberFormat="1" applyFont="1" applyFill="1" applyBorder="1" applyAlignment="1">
      <alignment horizontal="center" vertical="center"/>
    </xf>
    <xf numFmtId="0" fontId="76" fillId="2" borderId="1" xfId="4" applyFont="1" applyFill="1" applyBorder="1" applyAlignment="1">
      <alignment horizontal="center" vertical="center"/>
    </xf>
    <xf numFmtId="0" fontId="82" fillId="2" borderId="1" xfId="0" applyFont="1" applyFill="1" applyBorder="1" applyAlignment="1">
      <alignment vertical="center" wrapText="1"/>
    </xf>
    <xf numFmtId="168" fontId="71" fillId="0" borderId="1" xfId="0" applyNumberFormat="1" applyFont="1" applyBorder="1" applyAlignment="1">
      <alignment horizontal="right"/>
    </xf>
    <xf numFmtId="166" fontId="75" fillId="0" borderId="1" xfId="2" applyNumberFormat="1" applyFont="1" applyFill="1" applyBorder="1" applyAlignment="1">
      <alignment horizontal="center" vertical="center"/>
    </xf>
    <xf numFmtId="0" fontId="71" fillId="0" borderId="1" xfId="0" applyFont="1" applyBorder="1"/>
    <xf numFmtId="0" fontId="75" fillId="0" borderId="0" xfId="4" applyFont="1" applyAlignment="1">
      <alignment horizontal="left" vertical="center" wrapText="1"/>
    </xf>
    <xf numFmtId="49" fontId="32" fillId="0" borderId="0" xfId="1" applyNumberFormat="1" applyFont="1" applyAlignment="1">
      <alignment horizontal="center" vertical="center" wrapText="1"/>
    </xf>
    <xf numFmtId="49" fontId="28" fillId="0" borderId="0" xfId="1" applyNumberFormat="1" applyFont="1" applyAlignment="1">
      <alignment horizontal="center" vertical="center" wrapText="1"/>
    </xf>
    <xf numFmtId="0" fontId="8" fillId="0" borderId="0" xfId="3" quotePrefix="1" applyFont="1" applyAlignment="1">
      <alignment horizontal="center" vertical="center"/>
    </xf>
    <xf numFmtId="49" fontId="30" fillId="0" borderId="16" xfId="1" applyNumberFormat="1" applyFont="1" applyBorder="1" applyAlignment="1">
      <alignment horizontal="center" vertical="center"/>
    </xf>
    <xf numFmtId="0" fontId="73" fillId="0" borderId="0" xfId="0" applyFont="1" applyAlignment="1">
      <alignment horizontal="center" vertical="center"/>
    </xf>
    <xf numFmtId="0" fontId="73" fillId="0" borderId="0" xfId="0" applyFont="1" applyAlignment="1">
      <alignment horizontal="center"/>
    </xf>
    <xf numFmtId="0" fontId="74" fillId="0" borderId="0" xfId="0" applyFont="1" applyAlignment="1">
      <alignment horizontal="center"/>
    </xf>
    <xf numFmtId="0" fontId="75" fillId="0" borderId="19" xfId="1" applyFont="1" applyBorder="1" applyAlignment="1">
      <alignment horizontal="center" vertical="center" wrapText="1"/>
    </xf>
    <xf numFmtId="0" fontId="75" fillId="0" borderId="3" xfId="1" applyFont="1" applyBorder="1" applyAlignment="1">
      <alignment horizontal="center" vertical="center" wrapText="1"/>
    </xf>
    <xf numFmtId="49" fontId="75" fillId="0" borderId="19" xfId="1" applyNumberFormat="1" applyFont="1" applyBorder="1" applyAlignment="1">
      <alignment horizontal="center" vertical="center" wrapText="1"/>
    </xf>
    <xf numFmtId="49" fontId="75" fillId="0" borderId="3" xfId="1" applyNumberFormat="1" applyFont="1" applyBorder="1" applyAlignment="1">
      <alignment horizontal="center" vertical="center" wrapText="1"/>
    </xf>
    <xf numFmtId="0" fontId="71" fillId="0" borderId="20" xfId="0" applyFont="1" applyBorder="1" applyAlignment="1">
      <alignment horizontal="center" vertical="center" wrapText="1"/>
    </xf>
    <xf numFmtId="0" fontId="71" fillId="0" borderId="9" xfId="0" applyFont="1" applyBorder="1" applyAlignment="1">
      <alignment horizontal="center" vertical="center" wrapText="1"/>
    </xf>
    <xf numFmtId="0" fontId="71" fillId="0" borderId="2" xfId="0" applyFont="1" applyBorder="1" applyAlignment="1">
      <alignment horizontal="center" vertical="center" wrapText="1"/>
    </xf>
    <xf numFmtId="167" fontId="75" fillId="0" borderId="19" xfId="2" applyNumberFormat="1" applyFont="1" applyFill="1" applyBorder="1" applyAlignment="1">
      <alignment horizontal="center" vertical="center" wrapText="1"/>
    </xf>
    <xf numFmtId="167" fontId="75" fillId="0" borderId="3" xfId="2" applyNumberFormat="1" applyFont="1" applyFill="1" applyBorder="1" applyAlignment="1">
      <alignment horizontal="center" vertical="center" wrapText="1"/>
    </xf>
    <xf numFmtId="0" fontId="7" fillId="0" borderId="0" xfId="11" applyFont="1" applyAlignment="1">
      <alignment horizontal="center" vertical="center" wrapText="1"/>
    </xf>
    <xf numFmtId="0" fontId="7" fillId="0" borderId="0" xfId="11" applyFont="1" applyAlignment="1">
      <alignment horizontal="center" vertical="center"/>
    </xf>
    <xf numFmtId="0" fontId="60" fillId="0" borderId="1" xfId="0" applyFont="1" applyBorder="1" applyAlignment="1">
      <alignment horizontal="center" vertical="center"/>
    </xf>
    <xf numFmtId="0" fontId="9" fillId="0" borderId="0" xfId="11" applyFont="1" applyAlignment="1">
      <alignment horizontal="center" vertical="center"/>
    </xf>
    <xf numFmtId="0" fontId="9" fillId="0" borderId="0" xfId="11" applyFont="1" applyAlignment="1">
      <alignment horizontal="center" vertical="center" wrapText="1"/>
    </xf>
    <xf numFmtId="0" fontId="31" fillId="0" borderId="18" xfId="0" applyFont="1" applyBorder="1" applyAlignment="1">
      <alignment horizontal="center" vertical="center"/>
    </xf>
    <xf numFmtId="0" fontId="63" fillId="0" borderId="0" xfId="0" applyFont="1" applyAlignment="1">
      <alignment horizontal="center" vertical="center"/>
    </xf>
    <xf numFmtId="0" fontId="63" fillId="0" borderId="1" xfId="0" applyFont="1" applyBorder="1" applyAlignment="1">
      <alignment horizontal="center" vertical="center"/>
    </xf>
    <xf numFmtId="0" fontId="41" fillId="0" borderId="1" xfId="0" applyFont="1" applyBorder="1" applyAlignment="1">
      <alignment horizontal="center" vertical="center"/>
    </xf>
    <xf numFmtId="0" fontId="8" fillId="0" borderId="0" xfId="11" applyFont="1" applyAlignment="1">
      <alignment horizontal="center" vertical="center"/>
    </xf>
    <xf numFmtId="0" fontId="8" fillId="0" borderId="0" xfId="11" applyFont="1" applyAlignment="1">
      <alignment horizontal="center" vertical="center" wrapText="1"/>
    </xf>
    <xf numFmtId="0" fontId="27" fillId="0" borderId="0" xfId="11" applyFont="1" applyAlignment="1">
      <alignment horizontal="center" vertical="center"/>
    </xf>
    <xf numFmtId="3" fontId="21" fillId="0" borderId="14" xfId="0" applyNumberFormat="1" applyFont="1" applyBorder="1" applyAlignment="1">
      <alignment horizontal="right" vertical="center" wrapText="1"/>
    </xf>
    <xf numFmtId="3" fontId="21" fillId="0" borderId="15" xfId="0" applyNumberFormat="1" applyFont="1" applyBorder="1" applyAlignment="1">
      <alignment horizontal="right" vertical="center" wrapText="1"/>
    </xf>
    <xf numFmtId="3" fontId="25" fillId="0" borderId="14" xfId="0" applyNumberFormat="1" applyFont="1" applyBorder="1" applyAlignment="1">
      <alignment horizontal="right" vertical="center" wrapText="1"/>
    </xf>
    <xf numFmtId="3" fontId="25" fillId="0" borderId="15" xfId="0" applyNumberFormat="1" applyFont="1" applyBorder="1" applyAlignment="1">
      <alignment horizontal="right" vertical="center" wrapText="1"/>
    </xf>
    <xf numFmtId="4" fontId="26" fillId="0" borderId="14" xfId="0" applyNumberFormat="1" applyFont="1" applyBorder="1" applyAlignment="1">
      <alignment horizontal="right" vertical="center" wrapText="1"/>
    </xf>
    <xf numFmtId="4" fontId="26" fillId="0" borderId="15" xfId="0" applyNumberFormat="1" applyFont="1" applyBorder="1" applyAlignment="1">
      <alignment horizontal="right" vertical="center" wrapText="1"/>
    </xf>
    <xf numFmtId="3" fontId="22" fillId="0" borderId="14" xfId="0" applyNumberFormat="1" applyFont="1" applyBorder="1" applyAlignment="1">
      <alignment horizontal="right" vertical="center" wrapText="1"/>
    </xf>
    <xf numFmtId="3" fontId="22" fillId="0" borderId="15" xfId="0" applyNumberFormat="1" applyFont="1" applyBorder="1" applyAlignment="1">
      <alignment horizontal="right" vertical="center" wrapText="1"/>
    </xf>
    <xf numFmtId="3" fontId="23" fillId="0" borderId="14" xfId="0" applyNumberFormat="1" applyFont="1" applyBorder="1" applyAlignment="1">
      <alignment horizontal="right" vertical="center" wrapText="1"/>
    </xf>
    <xf numFmtId="3" fontId="23" fillId="0" borderId="15" xfId="0" applyNumberFormat="1" applyFont="1" applyBorder="1" applyAlignment="1">
      <alignment horizontal="right" vertical="center" wrapText="1"/>
    </xf>
    <xf numFmtId="3" fontId="24" fillId="0" borderId="14" xfId="0" applyNumberFormat="1" applyFont="1" applyBorder="1" applyAlignment="1">
      <alignment horizontal="right" vertical="center" wrapText="1"/>
    </xf>
    <xf numFmtId="3" fontId="24" fillId="0" borderId="15" xfId="0" applyNumberFormat="1" applyFont="1" applyBorder="1" applyAlignment="1">
      <alignment horizontal="right" vertical="center" wrapText="1"/>
    </xf>
  </cellXfs>
  <cellStyles count="12">
    <cellStyle name="Comma" xfId="8" builtinId="3"/>
    <cellStyle name="Comma 2" xfId="2"/>
    <cellStyle name="Comma 2 4" xfId="10"/>
    <cellStyle name="Normal" xfId="0" builtinId="0"/>
    <cellStyle name="Normal 2" xfId="6"/>
    <cellStyle name="Normal 4" xfId="9"/>
    <cellStyle name="Normal 8 3 2" xfId="5"/>
    <cellStyle name="Normal 8 3 2 2" xfId="7"/>
    <cellStyle name="Normal_NHABIA3" xfId="11"/>
    <cellStyle name="Normal_NHAHANG" xfId="1"/>
    <cellStyle name="Normal_NHAXUONG" xfId="4"/>
    <cellStyle name="Normal_santenis" xfId="3"/>
  </cellStyles>
  <dxfs count="0"/>
  <tableStyles count="0" defaultTableStyle="TableStyleMedium2" defaultPivotStyle="PivotStyleLight16"/>
  <colors>
    <mruColors>
      <color rgb="FFFF9900"/>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T2021-Uan\DT%20BVTD-24-6-2021\1-Coc%20thu%20tinh-BVDK%20KVTD-HC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T2021-Uan\12-BV%20An%20Binh\DT-AB-End\DT%20Ab%2031-5-2021-Nop%20SXD\1-Coc%20nhoi%20thu%20tinh-BV%20An%20Binh-HCM.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HUNG\B&#7878;NH%20VI&#7878;N%20QU&#7842;NG%20B&#204;NH\230820%20DT-BVBQB-CSII\DT-BVBQB-CSII.20.8.23\7.HT%20Thong%20tin%20LL-Khoi%20nha%20chinh-BVDK%20KV%20Bac%20Quang%20Binh-k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Bia XL"/>
      <sheetName val="2-Bang CT KL"/>
      <sheetName val="3-Bang CP NC+CM"/>
      <sheetName val="4-Bang HP VL+NC+CM"/>
      <sheetName val="5-Bang THCP VL+NC+CM"/>
      <sheetName val="6-Gia TH-Khong in"/>
      <sheetName val="7-SL coc-Khong in"/>
    </sheetNames>
    <sheetDataSet>
      <sheetData sheetId="0" refreshError="1">
        <row r="17">
          <cell r="J17">
            <v>6.0213999999999999</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Bia 0"/>
      <sheetName val="0.2-BiaT 0"/>
      <sheetName val="0.3-Bang TGTHMUC"/>
      <sheetName val="1-Bia XL"/>
      <sheetName val="2-Bang CT KL"/>
      <sheetName val="4-Bang HP VL"/>
      <sheetName val="5-Bang THCPVL"/>
      <sheetName val="3-Bang CP NC+CM"/>
      <sheetName val="6-Gia TH-Khong in"/>
      <sheetName val="1-Coc nhoi thu tinh-BV An Binh-"/>
    </sheetNames>
    <sheetDataSet>
      <sheetData sheetId="0"/>
      <sheetData sheetId="1"/>
      <sheetData sheetId="2"/>
      <sheetData sheetId="3">
        <row r="18">
          <cell r="J18">
            <v>6.4898999999999996</v>
          </cell>
        </row>
      </sheetData>
      <sheetData sheetId="4"/>
      <sheetData sheetId="5"/>
      <sheetData sheetId="6"/>
      <sheetData sheetId="7"/>
      <sheetData sheetId="8"/>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Bia XL"/>
      <sheetName val="2.Bia TB"/>
      <sheetName val="3.Bang CT KL"/>
      <sheetName val="4.Bang CP NC+CM"/>
      <sheetName val="5.Bang HP VL+CN+CM"/>
      <sheetName val="6.Bang THCP VL+NC+CM"/>
      <sheetName val="7.Gia TH-Khong in"/>
    </sheetNames>
    <sheetDataSet>
      <sheetData sheetId="0">
        <row r="3">
          <cell r="A3" t="str">
            <v>Tên dự án:</v>
          </cell>
          <cell r="C3" t="str">
            <v>XÂY DỰNG BỆNH VIỆN ĐA KHOA KHU VỰC BẮC QUẢNG BÌNH (CƠ SỞ 2)</v>
          </cell>
        </row>
        <row r="4">
          <cell r="A4" t="str">
            <v>Tên công trình:</v>
          </cell>
          <cell r="C4" t="str">
            <v>BỆNH VIỆN ĐA KHOA KHU VỰC BẮC QUẢNG BÌNH (CƠ SỞ 2)</v>
          </cell>
        </row>
        <row r="5">
          <cell r="A5" t="str">
            <v>Địa điểm:</v>
          </cell>
          <cell r="C5" t="str">
            <v>Phường Quảng Thọ, thị xã Ba Đồn, tỉnh Quảng Bình</v>
          </cell>
        </row>
        <row r="7">
          <cell r="A7" t="str">
            <v>Phần:</v>
          </cell>
          <cell r="C7" t="str">
            <v>……………</v>
          </cell>
        </row>
      </sheetData>
      <sheetData sheetId="1"/>
      <sheetData sheetId="2"/>
      <sheetData sheetId="3"/>
      <sheetData sheetId="4"/>
      <sheetData sheetId="5"/>
      <sheetData sheetId="6">
        <row r="10">
          <cell r="L10">
            <v>1.2759697500000002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J297"/>
  <sheetViews>
    <sheetView showZeros="0" view="pageBreakPreview" topLeftCell="A31" zoomScale="70" zoomScaleSheetLayoutView="70" workbookViewId="0">
      <selection activeCell="F296" sqref="F296"/>
    </sheetView>
  </sheetViews>
  <sheetFormatPr defaultColWidth="9.140625" defaultRowHeight="12.75" outlineLevelRow="2"/>
  <cols>
    <col min="1" max="1" width="5" style="59" customWidth="1"/>
    <col min="2" max="2" width="68.28515625" style="29" bestFit="1" customWidth="1"/>
    <col min="3" max="3" width="10.140625" style="60" bestFit="1" customWidth="1"/>
    <col min="4" max="4" width="17" style="17" customWidth="1"/>
    <col min="5" max="5" width="18.7109375" style="18" customWidth="1"/>
    <col min="6" max="6" width="27.28515625" style="18" customWidth="1"/>
    <col min="7" max="7" width="18.7109375" style="18" hidden="1" customWidth="1"/>
    <col min="8" max="8" width="23.28515625" style="29" customWidth="1"/>
    <col min="9" max="9" width="17.7109375" style="29" customWidth="1"/>
    <col min="10" max="10" width="17.85546875" style="29" customWidth="1"/>
    <col min="11" max="11" width="15.7109375" style="29" customWidth="1"/>
    <col min="12" max="16384" width="9.140625" style="29"/>
  </cols>
  <sheetData>
    <row r="1" spans="1:10" ht="27">
      <c r="A1" s="26" t="s">
        <v>280</v>
      </c>
      <c r="B1" s="27"/>
      <c r="C1" s="28"/>
      <c r="D1" s="1"/>
      <c r="E1" s="2"/>
      <c r="F1" s="2"/>
      <c r="G1" s="2">
        <v>0</v>
      </c>
    </row>
    <row r="2" spans="1:10" ht="15.75">
      <c r="A2" s="30"/>
      <c r="B2" s="27"/>
      <c r="C2" s="28"/>
      <c r="D2" s="1"/>
      <c r="E2" s="2"/>
      <c r="F2" s="2"/>
      <c r="G2" s="2"/>
    </row>
    <row r="3" spans="1:10" ht="18.75">
      <c r="A3" s="31" t="str">
        <f>'[3]1.Bia XL'!A3&amp;" "&amp;'[3]1.Bia XL'!C3</f>
        <v>Tên dự án: XÂY DỰNG BỆNH VIỆN ĐA KHOA KHU VỰC BẮC QUẢNG BÌNH (CƠ SỞ 2)</v>
      </c>
      <c r="B3" s="27"/>
      <c r="C3" s="2"/>
      <c r="D3" s="1"/>
      <c r="E3" s="2"/>
      <c r="F3" s="2"/>
      <c r="G3" s="2"/>
    </row>
    <row r="4" spans="1:10" ht="18.75">
      <c r="A4" s="31" t="str">
        <f>'[3]1.Bia XL'!A4&amp;" "&amp;'[3]1.Bia XL'!C4</f>
        <v>Tên công trình: BỆNH VIỆN ĐA KHOA KHU VỰC BẮC QUẢNG BÌNH (CƠ SỞ 2)</v>
      </c>
      <c r="B4" s="27"/>
      <c r="C4" s="28"/>
      <c r="D4" s="1"/>
      <c r="E4" s="2"/>
      <c r="F4" s="2"/>
      <c r="G4" s="2"/>
    </row>
    <row r="5" spans="1:10" ht="15.75">
      <c r="A5" s="32" t="str">
        <f>'[3]1.Bia XL'!A5&amp;" "&amp;'[3]1.Bia XL'!C5</f>
        <v>Địa điểm: Phường Quảng Thọ, thị xã Ba Đồn, tỉnh Quảng Bình</v>
      </c>
      <c r="B5" s="27"/>
      <c r="C5" s="28"/>
      <c r="D5" s="1"/>
      <c r="E5" s="2"/>
      <c r="F5" s="2"/>
      <c r="G5" s="2"/>
    </row>
    <row r="6" spans="1:10" ht="15.75">
      <c r="A6" s="32"/>
      <c r="B6" s="27"/>
      <c r="C6" s="28"/>
      <c r="D6" s="1"/>
      <c r="E6" s="2"/>
      <c r="F6" s="2"/>
      <c r="G6" s="2"/>
    </row>
    <row r="7" spans="1:10" ht="15.75" hidden="1">
      <c r="A7" s="32" t="str">
        <f>'[3]1.Bia XL'!A7&amp;" "&amp;'[3]1.Bia XL'!C7</f>
        <v>Phần: ……………</v>
      </c>
      <c r="B7" s="27"/>
      <c r="C7" s="28"/>
      <c r="D7" s="1"/>
      <c r="E7" s="2"/>
      <c r="F7" s="2"/>
      <c r="G7" s="2"/>
    </row>
    <row r="8" spans="1:10" s="34" customFormat="1" ht="15.75">
      <c r="A8" s="33"/>
      <c r="C8" s="35"/>
      <c r="D8" s="3"/>
      <c r="E8" s="4"/>
      <c r="F8" s="5" t="s">
        <v>0</v>
      </c>
      <c r="G8" s="5"/>
    </row>
    <row r="9" spans="1:10" s="34" customFormat="1" ht="15.75">
      <c r="A9" s="36" t="s">
        <v>1</v>
      </c>
      <c r="B9" s="37" t="s">
        <v>2</v>
      </c>
      <c r="C9" s="38" t="s">
        <v>3</v>
      </c>
      <c r="D9" s="6" t="s">
        <v>4</v>
      </c>
      <c r="E9" s="7" t="s">
        <v>281</v>
      </c>
      <c r="F9" s="7" t="s">
        <v>5</v>
      </c>
      <c r="G9" s="7" t="s">
        <v>6</v>
      </c>
    </row>
    <row r="10" spans="1:10" s="34" customFormat="1" ht="15.75">
      <c r="A10" s="39" t="s">
        <v>7</v>
      </c>
      <c r="B10" s="40" t="s">
        <v>8</v>
      </c>
      <c r="C10" s="39" t="s">
        <v>9</v>
      </c>
      <c r="D10" s="39" t="s">
        <v>10</v>
      </c>
      <c r="E10" s="39" t="s">
        <v>11</v>
      </c>
      <c r="F10" s="39" t="s">
        <v>282</v>
      </c>
      <c r="G10" s="39" t="s">
        <v>12</v>
      </c>
    </row>
    <row r="11" spans="1:10" s="34" customFormat="1" ht="15.75">
      <c r="A11" s="41"/>
      <c r="B11" s="63"/>
      <c r="C11" s="42"/>
      <c r="D11" s="8"/>
      <c r="E11" s="9"/>
      <c r="F11" s="9"/>
      <c r="G11" s="10"/>
    </row>
    <row r="12" spans="1:10" s="44" customFormat="1" ht="15.75">
      <c r="A12" s="100" t="s">
        <v>255</v>
      </c>
      <c r="B12" s="61" t="s">
        <v>448</v>
      </c>
      <c r="C12" s="19">
        <v>0</v>
      </c>
      <c r="D12" s="20">
        <v>0</v>
      </c>
      <c r="E12" s="21">
        <v>0</v>
      </c>
      <c r="F12" s="21">
        <f>SUM(F13:F14)</f>
        <v>790478742</v>
      </c>
      <c r="G12" s="11"/>
      <c r="H12" s="48">
        <f>F12+F15</f>
        <v>2253627473</v>
      </c>
      <c r="I12" s="48">
        <f>+ROUND(E12,0)</f>
        <v>0</v>
      </c>
    </row>
    <row r="13" spans="1:10" s="44" customFormat="1" ht="267.75" outlineLevel="1">
      <c r="A13" s="101">
        <v>1</v>
      </c>
      <c r="B13" s="46" t="s">
        <v>256</v>
      </c>
      <c r="C13" s="12" t="s">
        <v>18</v>
      </c>
      <c r="D13" s="13">
        <v>1</v>
      </c>
      <c r="E13" s="14">
        <v>394448742</v>
      </c>
      <c r="F13" s="14">
        <f>+E13*D13</f>
        <v>394448742</v>
      </c>
      <c r="G13" s="11"/>
      <c r="H13" s="47">
        <f>+ROUND(E13*$I$12,-3)</f>
        <v>0</v>
      </c>
      <c r="I13" s="48">
        <f t="shared" ref="I13:I76" si="0">+ROUND(E13,0)</f>
        <v>394448742</v>
      </c>
      <c r="J13" s="48"/>
    </row>
    <row r="14" spans="1:10" s="44" customFormat="1" ht="15.75" outlineLevel="1">
      <c r="A14" s="101">
        <v>2</v>
      </c>
      <c r="B14" s="46" t="s">
        <v>257</v>
      </c>
      <c r="C14" s="12" t="s">
        <v>258</v>
      </c>
      <c r="D14" s="13">
        <v>307</v>
      </c>
      <c r="E14" s="14">
        <v>1290000</v>
      </c>
      <c r="F14" s="14">
        <f>+E14*D14</f>
        <v>396030000</v>
      </c>
      <c r="G14" s="11"/>
      <c r="H14" s="47">
        <f t="shared" ref="H14:H77" si="1">+ROUND(E14*$I$12,-3)</f>
        <v>0</v>
      </c>
      <c r="I14" s="48">
        <f t="shared" si="0"/>
        <v>1290000</v>
      </c>
      <c r="J14" s="48"/>
    </row>
    <row r="15" spans="1:10" s="44" customFormat="1" ht="15.75">
      <c r="A15" s="100" t="s">
        <v>273</v>
      </c>
      <c r="B15" s="61" t="s">
        <v>274</v>
      </c>
      <c r="C15" s="19">
        <v>0</v>
      </c>
      <c r="D15" s="20">
        <v>0</v>
      </c>
      <c r="E15" s="21">
        <v>0</v>
      </c>
      <c r="F15" s="21">
        <f>SUM(F16:F28)</f>
        <v>1463148731</v>
      </c>
      <c r="G15" s="11"/>
      <c r="H15" s="47">
        <f t="shared" si="1"/>
        <v>0</v>
      </c>
      <c r="I15" s="48">
        <f t="shared" si="0"/>
        <v>0</v>
      </c>
      <c r="J15" s="48"/>
    </row>
    <row r="16" spans="1:10" s="44" customFormat="1" ht="189" outlineLevel="1">
      <c r="A16" s="101">
        <v>1</v>
      </c>
      <c r="B16" s="46" t="s">
        <v>259</v>
      </c>
      <c r="C16" s="12" t="s">
        <v>258</v>
      </c>
      <c r="D16" s="13">
        <v>58</v>
      </c>
      <c r="E16" s="14">
        <v>5119793</v>
      </c>
      <c r="F16" s="14">
        <f t="shared" ref="F16:F28" si="2">D16*E16</f>
        <v>296947994</v>
      </c>
      <c r="G16" s="11"/>
      <c r="H16" s="47">
        <f t="shared" si="1"/>
        <v>0</v>
      </c>
      <c r="I16" s="48">
        <f t="shared" si="0"/>
        <v>5119793</v>
      </c>
      <c r="J16" s="48"/>
    </row>
    <row r="17" spans="1:10" s="44" customFormat="1" ht="189" outlineLevel="1">
      <c r="A17" s="101">
        <v>2</v>
      </c>
      <c r="B17" s="46" t="s">
        <v>260</v>
      </c>
      <c r="C17" s="12" t="s">
        <v>258</v>
      </c>
      <c r="D17" s="13">
        <v>171</v>
      </c>
      <c r="E17" s="14">
        <v>1958793</v>
      </c>
      <c r="F17" s="14">
        <f t="shared" si="2"/>
        <v>334953603</v>
      </c>
      <c r="G17" s="11"/>
      <c r="H17" s="47">
        <f t="shared" si="1"/>
        <v>0</v>
      </c>
      <c r="I17" s="48">
        <f t="shared" si="0"/>
        <v>1958793</v>
      </c>
      <c r="J17" s="48"/>
    </row>
    <row r="18" spans="1:10" s="44" customFormat="1" ht="204.75" outlineLevel="1">
      <c r="A18" s="101">
        <v>3</v>
      </c>
      <c r="B18" s="46" t="s">
        <v>261</v>
      </c>
      <c r="C18" s="12" t="s">
        <v>258</v>
      </c>
      <c r="D18" s="13">
        <v>4</v>
      </c>
      <c r="E18" s="14">
        <v>14583030</v>
      </c>
      <c r="F18" s="14">
        <f t="shared" si="2"/>
        <v>58332120</v>
      </c>
      <c r="G18" s="11"/>
      <c r="H18" s="47">
        <f t="shared" si="1"/>
        <v>0</v>
      </c>
      <c r="I18" s="48">
        <f t="shared" si="0"/>
        <v>14583030</v>
      </c>
      <c r="J18" s="48"/>
    </row>
    <row r="19" spans="1:10" s="44" customFormat="1" ht="220.5" outlineLevel="1">
      <c r="A19" s="101">
        <v>4</v>
      </c>
      <c r="B19" s="46" t="s">
        <v>262</v>
      </c>
      <c r="C19" s="12" t="s">
        <v>258</v>
      </c>
      <c r="D19" s="13">
        <v>4</v>
      </c>
      <c r="E19" s="14">
        <v>44173031</v>
      </c>
      <c r="F19" s="14">
        <f t="shared" si="2"/>
        <v>176692124</v>
      </c>
      <c r="G19" s="11"/>
      <c r="H19" s="47">
        <f t="shared" si="1"/>
        <v>0</v>
      </c>
      <c r="I19" s="48">
        <f t="shared" si="0"/>
        <v>44173031</v>
      </c>
      <c r="J19" s="48"/>
    </row>
    <row r="20" spans="1:10" s="44" customFormat="1" ht="47.25" outlineLevel="1">
      <c r="A20" s="101">
        <v>5</v>
      </c>
      <c r="B20" s="46" t="s">
        <v>263</v>
      </c>
      <c r="C20" s="12" t="s">
        <v>258</v>
      </c>
      <c r="D20" s="13">
        <v>24</v>
      </c>
      <c r="E20" s="14">
        <v>5700030</v>
      </c>
      <c r="F20" s="14">
        <f t="shared" si="2"/>
        <v>136800720</v>
      </c>
      <c r="G20" s="11"/>
      <c r="H20" s="47">
        <f t="shared" si="1"/>
        <v>0</v>
      </c>
      <c r="I20" s="48">
        <f t="shared" si="0"/>
        <v>5700030</v>
      </c>
      <c r="J20" s="48"/>
    </row>
    <row r="21" spans="1:10" s="126" customFormat="1" ht="31.5" outlineLevel="1">
      <c r="A21" s="118">
        <v>6</v>
      </c>
      <c r="B21" s="119" t="s">
        <v>264</v>
      </c>
      <c r="C21" s="120" t="s">
        <v>265</v>
      </c>
      <c r="D21" s="121">
        <v>4</v>
      </c>
      <c r="E21" s="122">
        <v>174875</v>
      </c>
      <c r="F21" s="122">
        <f t="shared" si="2"/>
        <v>699500</v>
      </c>
      <c r="G21" s="123"/>
      <c r="H21" s="124">
        <f t="shared" si="1"/>
        <v>0</v>
      </c>
      <c r="I21" s="125">
        <f t="shared" si="0"/>
        <v>174875</v>
      </c>
      <c r="J21" s="125"/>
    </row>
    <row r="22" spans="1:10" s="44" customFormat="1" ht="283.5" outlineLevel="1">
      <c r="A22" s="101">
        <v>7</v>
      </c>
      <c r="B22" s="46" t="s">
        <v>266</v>
      </c>
      <c r="C22" s="12" t="s">
        <v>258</v>
      </c>
      <c r="D22" s="13">
        <v>4</v>
      </c>
      <c r="E22" s="14">
        <v>33353013</v>
      </c>
      <c r="F22" s="14">
        <f t="shared" si="2"/>
        <v>133412052</v>
      </c>
      <c r="G22" s="11"/>
      <c r="H22" s="47">
        <f t="shared" si="1"/>
        <v>0</v>
      </c>
      <c r="I22" s="48">
        <f t="shared" si="0"/>
        <v>33353013</v>
      </c>
      <c r="J22" s="48"/>
    </row>
    <row r="23" spans="1:10" s="44" customFormat="1" ht="15.75" outlineLevel="1">
      <c r="A23" s="101">
        <v>8</v>
      </c>
      <c r="B23" s="46" t="s">
        <v>267</v>
      </c>
      <c r="C23" s="12" t="s">
        <v>258</v>
      </c>
      <c r="D23" s="13">
        <v>4</v>
      </c>
      <c r="E23" s="14">
        <v>2563793</v>
      </c>
      <c r="F23" s="14">
        <f t="shared" si="2"/>
        <v>10255172</v>
      </c>
      <c r="G23" s="11"/>
      <c r="H23" s="47">
        <f t="shared" si="1"/>
        <v>0</v>
      </c>
      <c r="I23" s="48">
        <f t="shared" si="0"/>
        <v>2563793</v>
      </c>
      <c r="J23" s="48"/>
    </row>
    <row r="24" spans="1:10" s="44" customFormat="1" ht="126" outlineLevel="1">
      <c r="A24" s="101">
        <v>9</v>
      </c>
      <c r="B24" s="46" t="s">
        <v>268</v>
      </c>
      <c r="C24" s="12" t="s">
        <v>18</v>
      </c>
      <c r="D24" s="13">
        <v>1</v>
      </c>
      <c r="E24" s="14">
        <v>22648013</v>
      </c>
      <c r="F24" s="14">
        <f t="shared" si="2"/>
        <v>22648013</v>
      </c>
      <c r="G24" s="11"/>
      <c r="H24" s="47">
        <f t="shared" si="1"/>
        <v>0</v>
      </c>
      <c r="I24" s="48">
        <f t="shared" si="0"/>
        <v>22648013</v>
      </c>
      <c r="J24" s="48"/>
    </row>
    <row r="25" spans="1:10" s="44" customFormat="1" ht="31.5" outlineLevel="1">
      <c r="A25" s="101">
        <v>10</v>
      </c>
      <c r="B25" s="46" t="s">
        <v>269</v>
      </c>
      <c r="C25" s="12" t="s">
        <v>258</v>
      </c>
      <c r="D25" s="13">
        <v>1</v>
      </c>
      <c r="E25" s="14">
        <v>4157013</v>
      </c>
      <c r="F25" s="14">
        <f t="shared" si="2"/>
        <v>4157013</v>
      </c>
      <c r="G25" s="11"/>
      <c r="H25" s="47">
        <f t="shared" si="1"/>
        <v>0</v>
      </c>
      <c r="I25" s="48">
        <f t="shared" si="0"/>
        <v>4157013</v>
      </c>
      <c r="J25" s="48"/>
    </row>
    <row r="26" spans="1:10" s="34" customFormat="1" ht="15.75" outlineLevel="1">
      <c r="A26" s="101"/>
      <c r="B26" s="46" t="s">
        <v>276</v>
      </c>
      <c r="C26" s="12">
        <v>0</v>
      </c>
      <c r="D26" s="13">
        <v>0</v>
      </c>
      <c r="E26" s="14">
        <v>0</v>
      </c>
      <c r="F26" s="14"/>
      <c r="G26" s="113"/>
      <c r="H26" s="116">
        <f t="shared" si="1"/>
        <v>0</v>
      </c>
      <c r="I26" s="48">
        <f t="shared" si="0"/>
        <v>0</v>
      </c>
      <c r="J26" s="102"/>
    </row>
    <row r="27" spans="1:10" s="44" customFormat="1" ht="236.25" outlineLevel="1">
      <c r="A27" s="101">
        <v>1</v>
      </c>
      <c r="B27" s="46" t="s">
        <v>270</v>
      </c>
      <c r="C27" s="12" t="s">
        <v>18</v>
      </c>
      <c r="D27" s="13">
        <v>1</v>
      </c>
      <c r="E27" s="14">
        <v>38975030</v>
      </c>
      <c r="F27" s="14">
        <f t="shared" si="2"/>
        <v>38975030</v>
      </c>
      <c r="G27" s="11"/>
      <c r="H27" s="47">
        <f t="shared" si="1"/>
        <v>0</v>
      </c>
      <c r="I27" s="48">
        <f t="shared" si="0"/>
        <v>38975030</v>
      </c>
      <c r="J27" s="48"/>
    </row>
    <row r="28" spans="1:10" s="44" customFormat="1" ht="283.5" outlineLevel="1">
      <c r="A28" s="101">
        <v>2</v>
      </c>
      <c r="B28" s="46" t="s">
        <v>271</v>
      </c>
      <c r="C28" s="12" t="s">
        <v>18</v>
      </c>
      <c r="D28" s="13">
        <v>13</v>
      </c>
      <c r="E28" s="14">
        <v>19175030</v>
      </c>
      <c r="F28" s="14">
        <f t="shared" si="2"/>
        <v>249275390</v>
      </c>
      <c r="G28" s="11"/>
      <c r="H28" s="47">
        <f t="shared" si="1"/>
        <v>0</v>
      </c>
      <c r="I28" s="48">
        <f t="shared" si="0"/>
        <v>19175030</v>
      </c>
      <c r="J28" s="48"/>
    </row>
    <row r="29" spans="1:10" s="44" customFormat="1" ht="15.75">
      <c r="A29" s="100" t="s">
        <v>275</v>
      </c>
      <c r="B29" s="61" t="s">
        <v>449</v>
      </c>
      <c r="C29" s="19"/>
      <c r="D29" s="20"/>
      <c r="E29" s="21">
        <v>0</v>
      </c>
      <c r="F29" s="21">
        <f>SUM(F30:F34)</f>
        <v>5684342819</v>
      </c>
      <c r="G29" s="11"/>
      <c r="H29" s="47">
        <f t="shared" si="1"/>
        <v>0</v>
      </c>
      <c r="I29" s="48">
        <f t="shared" si="0"/>
        <v>0</v>
      </c>
      <c r="J29" s="48"/>
    </row>
    <row r="30" spans="1:10" s="44" customFormat="1" ht="94.5" outlineLevel="1">
      <c r="A30" s="101">
        <v>1</v>
      </c>
      <c r="B30" s="46" t="s">
        <v>15</v>
      </c>
      <c r="C30" s="12" t="s">
        <v>16</v>
      </c>
      <c r="D30" s="13">
        <v>11</v>
      </c>
      <c r="E30" s="14">
        <v>330078857</v>
      </c>
      <c r="F30" s="14">
        <f>+E30*D30</f>
        <v>3630867427</v>
      </c>
      <c r="G30" s="11"/>
      <c r="H30" s="47">
        <f t="shared" si="1"/>
        <v>0</v>
      </c>
      <c r="I30" s="48">
        <f t="shared" si="0"/>
        <v>330078857</v>
      </c>
      <c r="J30" s="48"/>
    </row>
    <row r="31" spans="1:10" s="44" customFormat="1" ht="15.75" outlineLevel="1">
      <c r="A31" s="101">
        <v>2</v>
      </c>
      <c r="B31" s="46" t="s">
        <v>17</v>
      </c>
      <c r="C31" s="12" t="s">
        <v>18</v>
      </c>
      <c r="D31" s="13">
        <v>11</v>
      </c>
      <c r="E31" s="14">
        <v>27615357</v>
      </c>
      <c r="F31" s="14">
        <f t="shared" ref="F31:F34" si="3">+E31*D31</f>
        <v>303768927</v>
      </c>
      <c r="G31" s="11"/>
      <c r="H31" s="47">
        <f t="shared" si="1"/>
        <v>0</v>
      </c>
      <c r="I31" s="48">
        <f t="shared" si="0"/>
        <v>27615357</v>
      </c>
      <c r="J31" s="48"/>
    </row>
    <row r="32" spans="1:10" s="126" customFormat="1" ht="15.75" outlineLevel="1">
      <c r="A32" s="118">
        <v>3</v>
      </c>
      <c r="B32" s="119" t="s">
        <v>19</v>
      </c>
      <c r="C32" s="120" t="s">
        <v>20</v>
      </c>
      <c r="D32" s="121">
        <v>265</v>
      </c>
      <c r="E32" s="122">
        <v>42795</v>
      </c>
      <c r="F32" s="122">
        <f t="shared" si="3"/>
        <v>11340675</v>
      </c>
      <c r="G32" s="123"/>
      <c r="H32" s="124">
        <f t="shared" si="1"/>
        <v>0</v>
      </c>
      <c r="I32" s="125">
        <f t="shared" si="0"/>
        <v>42795</v>
      </c>
      <c r="J32" s="125"/>
    </row>
    <row r="33" spans="1:10" s="44" customFormat="1" ht="31.5" outlineLevel="1">
      <c r="A33" s="101">
        <v>4</v>
      </c>
      <c r="B33" s="46" t="s">
        <v>21</v>
      </c>
      <c r="C33" s="12" t="s">
        <v>18</v>
      </c>
      <c r="D33" s="13">
        <v>2</v>
      </c>
      <c r="E33" s="14">
        <v>531717830</v>
      </c>
      <c r="F33" s="14">
        <f t="shared" si="3"/>
        <v>1063435660</v>
      </c>
      <c r="G33" s="11"/>
      <c r="H33" s="47">
        <f t="shared" si="1"/>
        <v>0</v>
      </c>
      <c r="I33" s="48">
        <f t="shared" si="0"/>
        <v>531717830</v>
      </c>
      <c r="J33" s="48"/>
    </row>
    <row r="34" spans="1:10" s="44" customFormat="1" ht="31.5" outlineLevel="1">
      <c r="A34" s="101">
        <v>5</v>
      </c>
      <c r="B34" s="46" t="s">
        <v>22</v>
      </c>
      <c r="C34" s="12" t="s">
        <v>18</v>
      </c>
      <c r="D34" s="13">
        <v>1</v>
      </c>
      <c r="E34" s="14">
        <v>674930130</v>
      </c>
      <c r="F34" s="14">
        <f t="shared" si="3"/>
        <v>674930130</v>
      </c>
      <c r="G34" s="11"/>
      <c r="H34" s="47">
        <f t="shared" si="1"/>
        <v>0</v>
      </c>
      <c r="I34" s="48">
        <f t="shared" si="0"/>
        <v>674930130</v>
      </c>
      <c r="J34" s="48"/>
    </row>
    <row r="35" spans="1:10" s="44" customFormat="1" ht="15.75">
      <c r="A35" s="100" t="s">
        <v>13</v>
      </c>
      <c r="B35" s="61" t="s">
        <v>26</v>
      </c>
      <c r="C35" s="19"/>
      <c r="D35" s="20"/>
      <c r="E35" s="21">
        <v>0</v>
      </c>
      <c r="F35" s="21">
        <f>SUM(F36:F102)</f>
        <v>918500000</v>
      </c>
      <c r="G35" s="11"/>
      <c r="H35" s="47">
        <f t="shared" si="1"/>
        <v>0</v>
      </c>
      <c r="I35" s="48">
        <f t="shared" si="0"/>
        <v>0</v>
      </c>
      <c r="J35" s="48"/>
    </row>
    <row r="36" spans="1:10" s="34" customFormat="1" ht="31.5" outlineLevel="1" collapsed="1">
      <c r="A36" s="101">
        <v>1</v>
      </c>
      <c r="B36" s="66" t="s">
        <v>27</v>
      </c>
      <c r="C36" s="13" t="s">
        <v>99</v>
      </c>
      <c r="D36" s="13">
        <v>2</v>
      </c>
      <c r="E36" s="14">
        <v>44000000</v>
      </c>
      <c r="F36" s="14">
        <f t="shared" ref="F36:F99" si="4">+E36*D36</f>
        <v>88000000</v>
      </c>
      <c r="G36" s="113">
        <v>80000000</v>
      </c>
      <c r="H36" s="47">
        <f t="shared" si="1"/>
        <v>0</v>
      </c>
      <c r="I36" s="48">
        <f t="shared" si="0"/>
        <v>44000000</v>
      </c>
      <c r="J36" s="102"/>
    </row>
    <row r="37" spans="1:10" s="34" customFormat="1" ht="15.75" hidden="1" outlineLevel="2">
      <c r="A37" s="101"/>
      <c r="B37" s="66" t="s">
        <v>28</v>
      </c>
      <c r="C37" s="13"/>
      <c r="D37" s="13"/>
      <c r="E37" s="65">
        <v>0</v>
      </c>
      <c r="F37" s="14">
        <f t="shared" si="4"/>
        <v>0</v>
      </c>
      <c r="G37" s="113"/>
      <c r="H37" s="47">
        <f t="shared" si="1"/>
        <v>0</v>
      </c>
      <c r="I37" s="48">
        <f t="shared" si="0"/>
        <v>0</v>
      </c>
      <c r="J37" s="102"/>
    </row>
    <row r="38" spans="1:10" s="34" customFormat="1" ht="15.75" hidden="1" outlineLevel="2">
      <c r="A38" s="101"/>
      <c r="B38" s="66" t="s">
        <v>29</v>
      </c>
      <c r="C38" s="13"/>
      <c r="D38" s="13"/>
      <c r="E38" s="65">
        <v>0</v>
      </c>
      <c r="F38" s="14">
        <f t="shared" si="4"/>
        <v>0</v>
      </c>
      <c r="G38" s="113"/>
      <c r="H38" s="47">
        <f t="shared" si="1"/>
        <v>0</v>
      </c>
      <c r="I38" s="48">
        <f t="shared" si="0"/>
        <v>0</v>
      </c>
      <c r="J38" s="102"/>
    </row>
    <row r="39" spans="1:10" s="34" customFormat="1" ht="15.75" hidden="1" outlineLevel="2">
      <c r="A39" s="101"/>
      <c r="B39" s="66" t="s">
        <v>30</v>
      </c>
      <c r="C39" s="13"/>
      <c r="D39" s="13"/>
      <c r="E39" s="65">
        <v>0</v>
      </c>
      <c r="F39" s="14">
        <f t="shared" si="4"/>
        <v>0</v>
      </c>
      <c r="G39" s="113"/>
      <c r="H39" s="47">
        <f t="shared" si="1"/>
        <v>0</v>
      </c>
      <c r="I39" s="48">
        <f t="shared" si="0"/>
        <v>0</v>
      </c>
      <c r="J39" s="102"/>
    </row>
    <row r="40" spans="1:10" s="34" customFormat="1" ht="15.75" hidden="1" outlineLevel="2">
      <c r="A40" s="101"/>
      <c r="B40" s="66" t="s">
        <v>31</v>
      </c>
      <c r="C40" s="13"/>
      <c r="D40" s="13"/>
      <c r="E40" s="65">
        <v>0</v>
      </c>
      <c r="F40" s="14">
        <f t="shared" si="4"/>
        <v>0</v>
      </c>
      <c r="G40" s="113"/>
      <c r="H40" s="47">
        <f t="shared" si="1"/>
        <v>0</v>
      </c>
      <c r="I40" s="48">
        <f t="shared" si="0"/>
        <v>0</v>
      </c>
      <c r="J40" s="102"/>
    </row>
    <row r="41" spans="1:10" s="34" customFormat="1" ht="15.75" hidden="1" outlineLevel="2">
      <c r="A41" s="101"/>
      <c r="B41" s="66" t="s">
        <v>32</v>
      </c>
      <c r="C41" s="13"/>
      <c r="D41" s="13"/>
      <c r="E41" s="65">
        <v>0</v>
      </c>
      <c r="F41" s="14">
        <f t="shared" si="4"/>
        <v>0</v>
      </c>
      <c r="G41" s="113"/>
      <c r="H41" s="47">
        <f t="shared" si="1"/>
        <v>0</v>
      </c>
      <c r="I41" s="48">
        <f t="shared" si="0"/>
        <v>0</v>
      </c>
      <c r="J41" s="102"/>
    </row>
    <row r="42" spans="1:10" s="34" customFormat="1" ht="15.75" hidden="1" outlineLevel="2">
      <c r="A42" s="101"/>
      <c r="B42" s="66" t="s">
        <v>33</v>
      </c>
      <c r="C42" s="13"/>
      <c r="D42" s="13"/>
      <c r="E42" s="65">
        <v>0</v>
      </c>
      <c r="F42" s="14">
        <f t="shared" si="4"/>
        <v>0</v>
      </c>
      <c r="G42" s="113"/>
      <c r="H42" s="47">
        <f t="shared" si="1"/>
        <v>0</v>
      </c>
      <c r="I42" s="48">
        <f t="shared" si="0"/>
        <v>0</v>
      </c>
      <c r="J42" s="102"/>
    </row>
    <row r="43" spans="1:10" s="34" customFormat="1" ht="31.5" hidden="1" outlineLevel="2">
      <c r="A43" s="101"/>
      <c r="B43" s="66" t="s">
        <v>34</v>
      </c>
      <c r="C43" s="13"/>
      <c r="D43" s="13"/>
      <c r="E43" s="65">
        <v>0</v>
      </c>
      <c r="F43" s="14">
        <f t="shared" si="4"/>
        <v>0</v>
      </c>
      <c r="G43" s="113"/>
      <c r="H43" s="47">
        <f t="shared" si="1"/>
        <v>0</v>
      </c>
      <c r="I43" s="48">
        <f t="shared" si="0"/>
        <v>0</v>
      </c>
      <c r="J43" s="102"/>
    </row>
    <row r="44" spans="1:10" s="34" customFormat="1" ht="31.5" hidden="1" outlineLevel="2">
      <c r="A44" s="101"/>
      <c r="B44" s="66" t="s">
        <v>35</v>
      </c>
      <c r="C44" s="13"/>
      <c r="D44" s="13"/>
      <c r="E44" s="65">
        <v>0</v>
      </c>
      <c r="F44" s="14">
        <f t="shared" si="4"/>
        <v>0</v>
      </c>
      <c r="G44" s="113"/>
      <c r="H44" s="47">
        <f t="shared" si="1"/>
        <v>0</v>
      </c>
      <c r="I44" s="48">
        <f t="shared" si="0"/>
        <v>0</v>
      </c>
      <c r="J44" s="102"/>
    </row>
    <row r="45" spans="1:10" s="34" customFormat="1" ht="15.75" hidden="1" outlineLevel="2">
      <c r="A45" s="101"/>
      <c r="B45" s="66" t="s">
        <v>36</v>
      </c>
      <c r="C45" s="13"/>
      <c r="D45" s="13"/>
      <c r="E45" s="65">
        <v>0</v>
      </c>
      <c r="F45" s="14">
        <f t="shared" si="4"/>
        <v>0</v>
      </c>
      <c r="G45" s="113"/>
      <c r="H45" s="47">
        <f t="shared" si="1"/>
        <v>0</v>
      </c>
      <c r="I45" s="48">
        <f t="shared" si="0"/>
        <v>0</v>
      </c>
      <c r="J45" s="102"/>
    </row>
    <row r="46" spans="1:10" s="34" customFormat="1" ht="15.75" hidden="1" outlineLevel="2">
      <c r="A46" s="101"/>
      <c r="B46" s="66" t="s">
        <v>37</v>
      </c>
      <c r="C46" s="13"/>
      <c r="D46" s="13"/>
      <c r="E46" s="65">
        <v>0</v>
      </c>
      <c r="F46" s="14">
        <f t="shared" si="4"/>
        <v>0</v>
      </c>
      <c r="G46" s="113"/>
      <c r="H46" s="47">
        <f t="shared" si="1"/>
        <v>0</v>
      </c>
      <c r="I46" s="48">
        <f t="shared" si="0"/>
        <v>0</v>
      </c>
      <c r="J46" s="102"/>
    </row>
    <row r="47" spans="1:10" s="34" customFormat="1" ht="15.75" hidden="1" outlineLevel="2">
      <c r="A47" s="101"/>
      <c r="B47" s="66" t="s">
        <v>38</v>
      </c>
      <c r="C47" s="13"/>
      <c r="D47" s="13"/>
      <c r="E47" s="65">
        <v>0</v>
      </c>
      <c r="F47" s="14">
        <f t="shared" si="4"/>
        <v>0</v>
      </c>
      <c r="G47" s="113"/>
      <c r="H47" s="47">
        <f t="shared" si="1"/>
        <v>0</v>
      </c>
      <c r="I47" s="48">
        <f t="shared" si="0"/>
        <v>0</v>
      </c>
      <c r="J47" s="102"/>
    </row>
    <row r="48" spans="1:10" s="34" customFormat="1" ht="15.75" hidden="1" outlineLevel="2">
      <c r="A48" s="101"/>
      <c r="B48" s="66" t="s">
        <v>39</v>
      </c>
      <c r="C48" s="13"/>
      <c r="D48" s="13"/>
      <c r="E48" s="65">
        <v>0</v>
      </c>
      <c r="F48" s="14">
        <f t="shared" si="4"/>
        <v>0</v>
      </c>
      <c r="G48" s="113"/>
      <c r="H48" s="47">
        <f t="shared" si="1"/>
        <v>0</v>
      </c>
      <c r="I48" s="48">
        <f t="shared" si="0"/>
        <v>0</v>
      </c>
      <c r="J48" s="102"/>
    </row>
    <row r="49" spans="1:10" s="34" customFormat="1" ht="15.75" hidden="1" outlineLevel="2">
      <c r="A49" s="101"/>
      <c r="B49" s="66" t="s">
        <v>40</v>
      </c>
      <c r="C49" s="13"/>
      <c r="D49" s="13"/>
      <c r="E49" s="65">
        <v>0</v>
      </c>
      <c r="F49" s="14">
        <f t="shared" si="4"/>
        <v>0</v>
      </c>
      <c r="G49" s="113"/>
      <c r="H49" s="47">
        <f t="shared" si="1"/>
        <v>0</v>
      </c>
      <c r="I49" s="48">
        <f t="shared" si="0"/>
        <v>0</v>
      </c>
      <c r="J49" s="102"/>
    </row>
    <row r="50" spans="1:10" s="34" customFormat="1" ht="15.75" outlineLevel="1" collapsed="1">
      <c r="A50" s="101">
        <v>2</v>
      </c>
      <c r="B50" s="69" t="s">
        <v>41</v>
      </c>
      <c r="C50" s="13" t="s">
        <v>100</v>
      </c>
      <c r="D50" s="13">
        <v>4</v>
      </c>
      <c r="E50" s="65">
        <v>79200000</v>
      </c>
      <c r="F50" s="14">
        <f t="shared" si="4"/>
        <v>316800000</v>
      </c>
      <c r="G50" s="113">
        <v>288000000</v>
      </c>
      <c r="H50" s="47">
        <f t="shared" si="1"/>
        <v>0</v>
      </c>
      <c r="I50" s="48">
        <f t="shared" si="0"/>
        <v>79200000</v>
      </c>
      <c r="J50" s="102"/>
    </row>
    <row r="51" spans="1:10" s="34" customFormat="1" ht="15.75" hidden="1" outlineLevel="2">
      <c r="A51" s="101"/>
      <c r="B51" s="68" t="s">
        <v>450</v>
      </c>
      <c r="C51" s="13"/>
      <c r="D51" s="13"/>
      <c r="E51" s="65">
        <v>0</v>
      </c>
      <c r="F51" s="14">
        <f t="shared" si="4"/>
        <v>0</v>
      </c>
      <c r="G51" s="113"/>
      <c r="H51" s="47">
        <f t="shared" si="1"/>
        <v>0</v>
      </c>
      <c r="I51" s="48">
        <f t="shared" si="0"/>
        <v>0</v>
      </c>
      <c r="J51" s="102"/>
    </row>
    <row r="52" spans="1:10" s="34" customFormat="1" ht="15.75" hidden="1" outlineLevel="2">
      <c r="A52" s="101"/>
      <c r="B52" s="68" t="s">
        <v>42</v>
      </c>
      <c r="C52" s="13"/>
      <c r="D52" s="13"/>
      <c r="E52" s="65">
        <v>0</v>
      </c>
      <c r="F52" s="14">
        <f t="shared" si="4"/>
        <v>0</v>
      </c>
      <c r="G52" s="113"/>
      <c r="H52" s="47">
        <f t="shared" si="1"/>
        <v>0</v>
      </c>
      <c r="I52" s="48">
        <f t="shared" si="0"/>
        <v>0</v>
      </c>
      <c r="J52" s="102"/>
    </row>
    <row r="53" spans="1:10" s="34" customFormat="1" ht="15.75" hidden="1" outlineLevel="2">
      <c r="A53" s="101"/>
      <c r="B53" s="68" t="s">
        <v>43</v>
      </c>
      <c r="C53" s="13"/>
      <c r="D53" s="13"/>
      <c r="E53" s="65">
        <v>0</v>
      </c>
      <c r="F53" s="14">
        <f t="shared" si="4"/>
        <v>0</v>
      </c>
      <c r="G53" s="113"/>
      <c r="H53" s="47">
        <f t="shared" si="1"/>
        <v>0</v>
      </c>
      <c r="I53" s="48">
        <f t="shared" si="0"/>
        <v>0</v>
      </c>
      <c r="J53" s="102"/>
    </row>
    <row r="54" spans="1:10" s="34" customFormat="1" ht="15.75" hidden="1" outlineLevel="2">
      <c r="A54" s="101"/>
      <c r="B54" s="68" t="s">
        <v>44</v>
      </c>
      <c r="C54" s="13"/>
      <c r="D54" s="13"/>
      <c r="E54" s="65">
        <v>0</v>
      </c>
      <c r="F54" s="14">
        <f t="shared" si="4"/>
        <v>0</v>
      </c>
      <c r="G54" s="113"/>
      <c r="H54" s="47">
        <f t="shared" si="1"/>
        <v>0</v>
      </c>
      <c r="I54" s="48">
        <f t="shared" si="0"/>
        <v>0</v>
      </c>
      <c r="J54" s="102"/>
    </row>
    <row r="55" spans="1:10" s="34" customFormat="1" ht="15.75" hidden="1" outlineLevel="2">
      <c r="A55" s="101"/>
      <c r="B55" s="68" t="s">
        <v>45</v>
      </c>
      <c r="C55" s="13"/>
      <c r="D55" s="13"/>
      <c r="E55" s="65">
        <v>0</v>
      </c>
      <c r="F55" s="14">
        <f t="shared" si="4"/>
        <v>0</v>
      </c>
      <c r="G55" s="113"/>
      <c r="H55" s="47">
        <f t="shared" si="1"/>
        <v>0</v>
      </c>
      <c r="I55" s="48">
        <f t="shared" si="0"/>
        <v>0</v>
      </c>
      <c r="J55" s="102"/>
    </row>
    <row r="56" spans="1:10" s="34" customFormat="1" ht="15.75" hidden="1" outlineLevel="2">
      <c r="A56" s="101"/>
      <c r="B56" s="68" t="s">
        <v>46</v>
      </c>
      <c r="C56" s="13"/>
      <c r="D56" s="13"/>
      <c r="E56" s="65">
        <v>0</v>
      </c>
      <c r="F56" s="14">
        <f t="shared" si="4"/>
        <v>0</v>
      </c>
      <c r="G56" s="113"/>
      <c r="H56" s="47">
        <f t="shared" si="1"/>
        <v>0</v>
      </c>
      <c r="I56" s="48">
        <f t="shared" si="0"/>
        <v>0</v>
      </c>
      <c r="J56" s="102"/>
    </row>
    <row r="57" spans="1:10" s="34" customFormat="1" ht="15.75" outlineLevel="1" collapsed="1">
      <c r="A57" s="101">
        <v>3</v>
      </c>
      <c r="B57" s="69" t="s">
        <v>47</v>
      </c>
      <c r="C57" s="13" t="s">
        <v>99</v>
      </c>
      <c r="D57" s="13">
        <v>1</v>
      </c>
      <c r="E57" s="65">
        <v>49500000</v>
      </c>
      <c r="F57" s="14">
        <f t="shared" si="4"/>
        <v>49500000</v>
      </c>
      <c r="G57" s="113">
        <v>45000000</v>
      </c>
      <c r="H57" s="47">
        <f t="shared" si="1"/>
        <v>0</v>
      </c>
      <c r="I57" s="48">
        <f t="shared" si="0"/>
        <v>49500000</v>
      </c>
      <c r="J57" s="102"/>
    </row>
    <row r="58" spans="1:10" s="34" customFormat="1" ht="15.75" hidden="1" outlineLevel="2">
      <c r="A58" s="101"/>
      <c r="B58" s="69" t="s">
        <v>48</v>
      </c>
      <c r="C58" s="13"/>
      <c r="D58" s="13"/>
      <c r="E58" s="65">
        <v>0</v>
      </c>
      <c r="F58" s="14">
        <f t="shared" si="4"/>
        <v>0</v>
      </c>
      <c r="G58" s="113"/>
      <c r="H58" s="47">
        <f t="shared" si="1"/>
        <v>0</v>
      </c>
      <c r="I58" s="48">
        <f t="shared" si="0"/>
        <v>0</v>
      </c>
      <c r="J58" s="102"/>
    </row>
    <row r="59" spans="1:10" s="34" customFormat="1" ht="126" hidden="1" outlineLevel="2">
      <c r="A59" s="101"/>
      <c r="B59" s="70" t="s">
        <v>49</v>
      </c>
      <c r="C59" s="13"/>
      <c r="D59" s="13"/>
      <c r="E59" s="65">
        <v>0</v>
      </c>
      <c r="F59" s="14">
        <f t="shared" si="4"/>
        <v>0</v>
      </c>
      <c r="G59" s="113"/>
      <c r="H59" s="47">
        <f t="shared" si="1"/>
        <v>0</v>
      </c>
      <c r="I59" s="48">
        <f t="shared" si="0"/>
        <v>0</v>
      </c>
      <c r="J59" s="102"/>
    </row>
    <row r="60" spans="1:10" s="34" customFormat="1" ht="15.75" outlineLevel="1" collapsed="1">
      <c r="A60" s="101">
        <v>4</v>
      </c>
      <c r="B60" s="69" t="s">
        <v>50</v>
      </c>
      <c r="C60" s="13" t="s">
        <v>99</v>
      </c>
      <c r="D60" s="13">
        <v>2</v>
      </c>
      <c r="E60" s="65">
        <v>36300000</v>
      </c>
      <c r="F60" s="14">
        <f t="shared" si="4"/>
        <v>72600000</v>
      </c>
      <c r="G60" s="113">
        <v>66000000</v>
      </c>
      <c r="H60" s="47">
        <f t="shared" si="1"/>
        <v>0</v>
      </c>
      <c r="I60" s="48">
        <f t="shared" si="0"/>
        <v>36300000</v>
      </c>
      <c r="J60" s="102"/>
    </row>
    <row r="61" spans="1:10" s="34" customFormat="1" ht="15.75" hidden="1" outlineLevel="2">
      <c r="A61" s="101"/>
      <c r="B61" s="69" t="s">
        <v>51</v>
      </c>
      <c r="C61" s="13"/>
      <c r="D61" s="13"/>
      <c r="E61" s="65">
        <v>0</v>
      </c>
      <c r="F61" s="14">
        <f t="shared" si="4"/>
        <v>0</v>
      </c>
      <c r="G61" s="113"/>
      <c r="H61" s="47">
        <f t="shared" si="1"/>
        <v>0</v>
      </c>
      <c r="I61" s="48">
        <f t="shared" si="0"/>
        <v>0</v>
      </c>
      <c r="J61" s="102"/>
    </row>
    <row r="62" spans="1:10" s="34" customFormat="1" ht="63" hidden="1" outlineLevel="2">
      <c r="A62" s="101"/>
      <c r="B62" s="71" t="s">
        <v>52</v>
      </c>
      <c r="C62" s="13"/>
      <c r="D62" s="13"/>
      <c r="E62" s="65">
        <v>0</v>
      </c>
      <c r="F62" s="14">
        <f t="shared" si="4"/>
        <v>0</v>
      </c>
      <c r="G62" s="113"/>
      <c r="H62" s="47">
        <f t="shared" si="1"/>
        <v>0</v>
      </c>
      <c r="I62" s="48">
        <f t="shared" si="0"/>
        <v>0</v>
      </c>
      <c r="J62" s="102"/>
    </row>
    <row r="63" spans="1:10" s="34" customFormat="1" ht="15.75" outlineLevel="1" collapsed="1">
      <c r="A63" s="101">
        <v>5</v>
      </c>
      <c r="B63" s="69" t="s">
        <v>53</v>
      </c>
      <c r="C63" s="13" t="s">
        <v>99</v>
      </c>
      <c r="D63" s="13">
        <v>2</v>
      </c>
      <c r="E63" s="65">
        <v>41800000</v>
      </c>
      <c r="F63" s="14">
        <f t="shared" si="4"/>
        <v>83600000</v>
      </c>
      <c r="G63" s="113">
        <v>76000000</v>
      </c>
      <c r="H63" s="47">
        <f t="shared" si="1"/>
        <v>0</v>
      </c>
      <c r="I63" s="48">
        <f t="shared" si="0"/>
        <v>41800000</v>
      </c>
      <c r="J63" s="102"/>
    </row>
    <row r="64" spans="1:10" s="34" customFormat="1" ht="15.75" hidden="1" outlineLevel="2">
      <c r="A64" s="101"/>
      <c r="B64" s="69" t="s">
        <v>54</v>
      </c>
      <c r="C64" s="13"/>
      <c r="D64" s="13"/>
      <c r="E64" s="65">
        <v>0</v>
      </c>
      <c r="F64" s="14">
        <f t="shared" si="4"/>
        <v>0</v>
      </c>
      <c r="G64" s="113"/>
      <c r="H64" s="47">
        <f t="shared" si="1"/>
        <v>0</v>
      </c>
      <c r="I64" s="48">
        <f t="shared" si="0"/>
        <v>0</v>
      </c>
      <c r="J64" s="102"/>
    </row>
    <row r="65" spans="1:10" s="34" customFormat="1" ht="15.75" hidden="1" outlineLevel="2">
      <c r="A65" s="101"/>
      <c r="B65" s="69" t="s">
        <v>55</v>
      </c>
      <c r="C65" s="13"/>
      <c r="D65" s="13"/>
      <c r="E65" s="65">
        <v>0</v>
      </c>
      <c r="F65" s="14">
        <f t="shared" si="4"/>
        <v>0</v>
      </c>
      <c r="G65" s="113"/>
      <c r="H65" s="47">
        <f t="shared" si="1"/>
        <v>0</v>
      </c>
      <c r="I65" s="48">
        <f t="shared" si="0"/>
        <v>0</v>
      </c>
      <c r="J65" s="102"/>
    </row>
    <row r="66" spans="1:10" s="34" customFormat="1" ht="15.75" hidden="1" outlineLevel="2">
      <c r="A66" s="101"/>
      <c r="B66" s="69" t="s">
        <v>56</v>
      </c>
      <c r="C66" s="13"/>
      <c r="D66" s="13"/>
      <c r="E66" s="65">
        <v>0</v>
      </c>
      <c r="F66" s="14">
        <f t="shared" si="4"/>
        <v>0</v>
      </c>
      <c r="G66" s="113"/>
      <c r="H66" s="47">
        <f t="shared" si="1"/>
        <v>0</v>
      </c>
      <c r="I66" s="48">
        <f t="shared" si="0"/>
        <v>0</v>
      </c>
      <c r="J66" s="102"/>
    </row>
    <row r="67" spans="1:10" s="34" customFormat="1" ht="15.75" hidden="1" outlineLevel="2">
      <c r="A67" s="101"/>
      <c r="B67" s="69" t="s">
        <v>57</v>
      </c>
      <c r="C67" s="13"/>
      <c r="D67" s="13"/>
      <c r="E67" s="65">
        <v>0</v>
      </c>
      <c r="F67" s="14">
        <f t="shared" si="4"/>
        <v>0</v>
      </c>
      <c r="G67" s="113"/>
      <c r="H67" s="47">
        <f t="shared" si="1"/>
        <v>0</v>
      </c>
      <c r="I67" s="48">
        <f t="shared" si="0"/>
        <v>0</v>
      </c>
      <c r="J67" s="102"/>
    </row>
    <row r="68" spans="1:10" s="34" customFormat="1" ht="15.75" hidden="1" outlineLevel="2">
      <c r="A68" s="101"/>
      <c r="B68" s="69" t="s">
        <v>58</v>
      </c>
      <c r="C68" s="13"/>
      <c r="D68" s="13"/>
      <c r="E68" s="65">
        <v>0</v>
      </c>
      <c r="F68" s="14">
        <f t="shared" si="4"/>
        <v>0</v>
      </c>
      <c r="G68" s="113"/>
      <c r="H68" s="47">
        <f t="shared" si="1"/>
        <v>0</v>
      </c>
      <c r="I68" s="48">
        <f t="shared" si="0"/>
        <v>0</v>
      </c>
      <c r="J68" s="102"/>
    </row>
    <row r="69" spans="1:10" s="34" customFormat="1" ht="15.75" hidden="1" outlineLevel="2">
      <c r="A69" s="101"/>
      <c r="B69" s="69" t="s">
        <v>59</v>
      </c>
      <c r="C69" s="13"/>
      <c r="D69" s="13"/>
      <c r="E69" s="65">
        <v>0</v>
      </c>
      <c r="F69" s="14">
        <f t="shared" si="4"/>
        <v>0</v>
      </c>
      <c r="G69" s="113"/>
      <c r="H69" s="47">
        <f t="shared" si="1"/>
        <v>0</v>
      </c>
      <c r="I69" s="48">
        <f t="shared" si="0"/>
        <v>0</v>
      </c>
      <c r="J69" s="102"/>
    </row>
    <row r="70" spans="1:10" s="34" customFormat="1" ht="15.75" hidden="1" outlineLevel="2">
      <c r="A70" s="101"/>
      <c r="B70" s="69" t="s">
        <v>60</v>
      </c>
      <c r="C70" s="13"/>
      <c r="D70" s="13"/>
      <c r="E70" s="65">
        <v>0</v>
      </c>
      <c r="F70" s="14">
        <f t="shared" si="4"/>
        <v>0</v>
      </c>
      <c r="G70" s="113"/>
      <c r="H70" s="47">
        <f t="shared" si="1"/>
        <v>0</v>
      </c>
      <c r="I70" s="48">
        <f t="shared" si="0"/>
        <v>0</v>
      </c>
      <c r="J70" s="102"/>
    </row>
    <row r="71" spans="1:10" s="34" customFormat="1" ht="15.75" hidden="1" outlineLevel="2">
      <c r="A71" s="101"/>
      <c r="B71" s="69" t="s">
        <v>61</v>
      </c>
      <c r="C71" s="13"/>
      <c r="D71" s="13"/>
      <c r="E71" s="65">
        <v>0</v>
      </c>
      <c r="F71" s="14">
        <f t="shared" si="4"/>
        <v>0</v>
      </c>
      <c r="G71" s="113"/>
      <c r="H71" s="47">
        <f t="shared" si="1"/>
        <v>0</v>
      </c>
      <c r="I71" s="48">
        <f t="shared" si="0"/>
        <v>0</v>
      </c>
      <c r="J71" s="102"/>
    </row>
    <row r="72" spans="1:10" s="34" customFormat="1" ht="15.75" hidden="1" outlineLevel="2">
      <c r="A72" s="101"/>
      <c r="B72" s="68" t="s">
        <v>62</v>
      </c>
      <c r="C72" s="13"/>
      <c r="D72" s="13"/>
      <c r="E72" s="65">
        <v>0</v>
      </c>
      <c r="F72" s="14">
        <f t="shared" si="4"/>
        <v>0</v>
      </c>
      <c r="G72" s="113"/>
      <c r="H72" s="47">
        <f t="shared" si="1"/>
        <v>0</v>
      </c>
      <c r="I72" s="48">
        <f t="shared" si="0"/>
        <v>0</v>
      </c>
      <c r="J72" s="102"/>
    </row>
    <row r="73" spans="1:10" s="34" customFormat="1" ht="31.5" hidden="1" outlineLevel="2">
      <c r="A73" s="101"/>
      <c r="B73" s="72" t="s">
        <v>63</v>
      </c>
      <c r="C73" s="13"/>
      <c r="D73" s="13"/>
      <c r="E73" s="65">
        <v>0</v>
      </c>
      <c r="F73" s="14">
        <f t="shared" si="4"/>
        <v>0</v>
      </c>
      <c r="G73" s="113"/>
      <c r="H73" s="47">
        <f t="shared" si="1"/>
        <v>0</v>
      </c>
      <c r="I73" s="48">
        <f t="shared" si="0"/>
        <v>0</v>
      </c>
      <c r="J73" s="102"/>
    </row>
    <row r="74" spans="1:10" s="34" customFormat="1" ht="15.75" hidden="1" outlineLevel="2">
      <c r="A74" s="101"/>
      <c r="B74" s="72" t="s">
        <v>64</v>
      </c>
      <c r="C74" s="13"/>
      <c r="D74" s="13"/>
      <c r="E74" s="65">
        <v>0</v>
      </c>
      <c r="F74" s="14">
        <f t="shared" si="4"/>
        <v>0</v>
      </c>
      <c r="G74" s="113"/>
      <c r="H74" s="47">
        <f t="shared" si="1"/>
        <v>0</v>
      </c>
      <c r="I74" s="48">
        <f t="shared" si="0"/>
        <v>0</v>
      </c>
      <c r="J74" s="102"/>
    </row>
    <row r="75" spans="1:10" s="34" customFormat="1" ht="15.75" hidden="1" outlineLevel="2">
      <c r="A75" s="101"/>
      <c r="B75" s="72" t="s">
        <v>65</v>
      </c>
      <c r="C75" s="13"/>
      <c r="D75" s="13"/>
      <c r="E75" s="65">
        <v>0</v>
      </c>
      <c r="F75" s="14">
        <f t="shared" si="4"/>
        <v>0</v>
      </c>
      <c r="G75" s="113"/>
      <c r="H75" s="47">
        <f t="shared" si="1"/>
        <v>0</v>
      </c>
      <c r="I75" s="48">
        <f t="shared" si="0"/>
        <v>0</v>
      </c>
      <c r="J75" s="102"/>
    </row>
    <row r="76" spans="1:10" s="34" customFormat="1" ht="15.75" outlineLevel="1" collapsed="1">
      <c r="A76" s="101">
        <v>7</v>
      </c>
      <c r="B76" s="69" t="s">
        <v>72</v>
      </c>
      <c r="C76" s="13" t="s">
        <v>99</v>
      </c>
      <c r="D76" s="13">
        <v>2</v>
      </c>
      <c r="E76" s="65">
        <v>49500000</v>
      </c>
      <c r="F76" s="14">
        <f t="shared" si="4"/>
        <v>99000000</v>
      </c>
      <c r="G76" s="113">
        <v>90000000</v>
      </c>
      <c r="H76" s="47">
        <f t="shared" si="1"/>
        <v>0</v>
      </c>
      <c r="I76" s="48">
        <f t="shared" si="0"/>
        <v>49500000</v>
      </c>
      <c r="J76" s="102"/>
    </row>
    <row r="77" spans="1:10" s="34" customFormat="1" ht="15.75" hidden="1" outlineLevel="2">
      <c r="A77" s="101"/>
      <c r="B77" s="69" t="s">
        <v>73</v>
      </c>
      <c r="C77" s="13"/>
      <c r="D77" s="13"/>
      <c r="E77" s="65">
        <v>0</v>
      </c>
      <c r="F77" s="14">
        <f t="shared" si="4"/>
        <v>0</v>
      </c>
      <c r="G77" s="113"/>
      <c r="H77" s="47">
        <f t="shared" si="1"/>
        <v>0</v>
      </c>
      <c r="I77" s="48">
        <f t="shared" ref="I77:I140" si="5">+ROUND(E77,0)</f>
        <v>0</v>
      </c>
      <c r="J77" s="102"/>
    </row>
    <row r="78" spans="1:10" s="34" customFormat="1" ht="15.75" hidden="1" outlineLevel="2">
      <c r="A78" s="101"/>
      <c r="B78" s="69" t="s">
        <v>74</v>
      </c>
      <c r="C78" s="13"/>
      <c r="D78" s="13"/>
      <c r="E78" s="65">
        <v>0</v>
      </c>
      <c r="F78" s="14">
        <f t="shared" si="4"/>
        <v>0</v>
      </c>
      <c r="G78" s="113"/>
      <c r="H78" s="47">
        <f t="shared" ref="H78:H141" si="6">+ROUND(E78*$I$12,-3)</f>
        <v>0</v>
      </c>
      <c r="I78" s="48">
        <f t="shared" si="5"/>
        <v>0</v>
      </c>
      <c r="J78" s="102"/>
    </row>
    <row r="79" spans="1:10" s="34" customFormat="1" ht="15.75" hidden="1" outlineLevel="2">
      <c r="A79" s="101"/>
      <c r="B79" s="69" t="s">
        <v>75</v>
      </c>
      <c r="C79" s="13"/>
      <c r="D79" s="13"/>
      <c r="E79" s="65">
        <v>0</v>
      </c>
      <c r="F79" s="14">
        <f t="shared" si="4"/>
        <v>0</v>
      </c>
      <c r="G79" s="113"/>
      <c r="H79" s="47">
        <f t="shared" si="6"/>
        <v>0</v>
      </c>
      <c r="I79" s="48">
        <f t="shared" si="5"/>
        <v>0</v>
      </c>
      <c r="J79" s="102"/>
    </row>
    <row r="80" spans="1:10" s="34" customFormat="1" ht="15.75" hidden="1" outlineLevel="2">
      <c r="A80" s="101"/>
      <c r="B80" s="69" t="s">
        <v>76</v>
      </c>
      <c r="C80" s="13"/>
      <c r="D80" s="13"/>
      <c r="E80" s="65">
        <v>0</v>
      </c>
      <c r="F80" s="14">
        <f t="shared" si="4"/>
        <v>0</v>
      </c>
      <c r="G80" s="113"/>
      <c r="H80" s="47">
        <f t="shared" si="6"/>
        <v>0</v>
      </c>
      <c r="I80" s="48">
        <f t="shared" si="5"/>
        <v>0</v>
      </c>
      <c r="J80" s="102"/>
    </row>
    <row r="81" spans="1:10" s="34" customFormat="1" ht="15.75" hidden="1" outlineLevel="2">
      <c r="A81" s="101"/>
      <c r="B81" s="68" t="s">
        <v>77</v>
      </c>
      <c r="C81" s="13"/>
      <c r="D81" s="13"/>
      <c r="E81" s="65">
        <v>0</v>
      </c>
      <c r="F81" s="14">
        <f t="shared" si="4"/>
        <v>0</v>
      </c>
      <c r="G81" s="113"/>
      <c r="H81" s="47">
        <f t="shared" si="6"/>
        <v>0</v>
      </c>
      <c r="I81" s="48">
        <f t="shared" si="5"/>
        <v>0</v>
      </c>
      <c r="J81" s="102"/>
    </row>
    <row r="82" spans="1:10" s="34" customFormat="1" ht="31.5" hidden="1" outlineLevel="2">
      <c r="A82" s="101"/>
      <c r="B82" s="72" t="s">
        <v>78</v>
      </c>
      <c r="C82" s="13"/>
      <c r="D82" s="13"/>
      <c r="E82" s="65">
        <v>0</v>
      </c>
      <c r="F82" s="14">
        <f t="shared" si="4"/>
        <v>0</v>
      </c>
      <c r="G82" s="113"/>
      <c r="H82" s="47">
        <f t="shared" si="6"/>
        <v>0</v>
      </c>
      <c r="I82" s="48">
        <f t="shared" si="5"/>
        <v>0</v>
      </c>
      <c r="J82" s="102"/>
    </row>
    <row r="83" spans="1:10" s="34" customFormat="1" ht="15.75" hidden="1" outlineLevel="2">
      <c r="A83" s="101"/>
      <c r="B83" s="69" t="s">
        <v>79</v>
      </c>
      <c r="C83" s="13"/>
      <c r="D83" s="13"/>
      <c r="E83" s="65">
        <v>0</v>
      </c>
      <c r="F83" s="14">
        <f t="shared" si="4"/>
        <v>0</v>
      </c>
      <c r="G83" s="113"/>
      <c r="H83" s="47">
        <f t="shared" si="6"/>
        <v>0</v>
      </c>
      <c r="I83" s="48">
        <f t="shared" si="5"/>
        <v>0</v>
      </c>
      <c r="J83" s="102"/>
    </row>
    <row r="84" spans="1:10" s="34" customFormat="1" ht="15.75" hidden="1" outlineLevel="2">
      <c r="A84" s="101"/>
      <c r="B84" s="69" t="s">
        <v>80</v>
      </c>
      <c r="C84" s="13"/>
      <c r="D84" s="13"/>
      <c r="E84" s="65">
        <v>0</v>
      </c>
      <c r="F84" s="14">
        <f t="shared" si="4"/>
        <v>0</v>
      </c>
      <c r="G84" s="113"/>
      <c r="H84" s="47">
        <f t="shared" si="6"/>
        <v>0</v>
      </c>
      <c r="I84" s="48">
        <f t="shared" si="5"/>
        <v>0</v>
      </c>
      <c r="J84" s="102"/>
    </row>
    <row r="85" spans="1:10" s="34" customFormat="1" ht="15.75" hidden="1" outlineLevel="2">
      <c r="A85" s="101"/>
      <c r="B85" s="69" t="s">
        <v>81</v>
      </c>
      <c r="C85" s="13"/>
      <c r="D85" s="13"/>
      <c r="E85" s="65">
        <v>0</v>
      </c>
      <c r="F85" s="14">
        <f t="shared" si="4"/>
        <v>0</v>
      </c>
      <c r="G85" s="113"/>
      <c r="H85" s="47">
        <f t="shared" si="6"/>
        <v>0</v>
      </c>
      <c r="I85" s="48">
        <f t="shared" si="5"/>
        <v>0</v>
      </c>
      <c r="J85" s="102"/>
    </row>
    <row r="86" spans="1:10" s="34" customFormat="1" ht="15.75" outlineLevel="1" collapsed="1">
      <c r="A86" s="101">
        <v>8</v>
      </c>
      <c r="B86" s="71" t="s">
        <v>82</v>
      </c>
      <c r="C86" s="13" t="s">
        <v>100</v>
      </c>
      <c r="D86" s="13">
        <v>2</v>
      </c>
      <c r="E86" s="65">
        <v>55000000</v>
      </c>
      <c r="F86" s="14">
        <f t="shared" si="4"/>
        <v>110000000</v>
      </c>
      <c r="G86" s="113">
        <v>100000000</v>
      </c>
      <c r="H86" s="47">
        <f t="shared" si="6"/>
        <v>0</v>
      </c>
      <c r="I86" s="48">
        <f t="shared" si="5"/>
        <v>55000000</v>
      </c>
      <c r="J86" s="102"/>
    </row>
    <row r="87" spans="1:10" s="34" customFormat="1" ht="15.75" hidden="1" outlineLevel="2">
      <c r="A87" s="101"/>
      <c r="B87" s="71" t="s">
        <v>83</v>
      </c>
      <c r="C87" s="13"/>
      <c r="D87" s="13"/>
      <c r="E87" s="65">
        <v>0</v>
      </c>
      <c r="F87" s="14">
        <f t="shared" si="4"/>
        <v>0</v>
      </c>
      <c r="G87" s="113"/>
      <c r="H87" s="47">
        <f t="shared" si="6"/>
        <v>0</v>
      </c>
      <c r="I87" s="48">
        <f t="shared" si="5"/>
        <v>0</v>
      </c>
      <c r="J87" s="102"/>
    </row>
    <row r="88" spans="1:10" s="34" customFormat="1" ht="15.75" hidden="1" outlineLevel="2">
      <c r="A88" s="101"/>
      <c r="B88" s="71" t="s">
        <v>84</v>
      </c>
      <c r="C88" s="13"/>
      <c r="D88" s="13"/>
      <c r="E88" s="65">
        <v>0</v>
      </c>
      <c r="F88" s="14">
        <f t="shared" si="4"/>
        <v>0</v>
      </c>
      <c r="G88" s="113"/>
      <c r="H88" s="47">
        <f t="shared" si="6"/>
        <v>0</v>
      </c>
      <c r="I88" s="48">
        <f t="shared" si="5"/>
        <v>0</v>
      </c>
      <c r="J88" s="102"/>
    </row>
    <row r="89" spans="1:10" s="34" customFormat="1" ht="15.75" hidden="1" outlineLevel="2">
      <c r="A89" s="101"/>
      <c r="B89" s="71" t="s">
        <v>85</v>
      </c>
      <c r="C89" s="13"/>
      <c r="D89" s="13"/>
      <c r="E89" s="65">
        <v>0</v>
      </c>
      <c r="F89" s="14">
        <f t="shared" si="4"/>
        <v>0</v>
      </c>
      <c r="G89" s="113"/>
      <c r="H89" s="47">
        <f t="shared" si="6"/>
        <v>0</v>
      </c>
      <c r="I89" s="48">
        <f t="shared" si="5"/>
        <v>0</v>
      </c>
      <c r="J89" s="102"/>
    </row>
    <row r="90" spans="1:10" s="34" customFormat="1" ht="15.75" hidden="1" outlineLevel="2">
      <c r="A90" s="101"/>
      <c r="B90" s="71" t="s">
        <v>86</v>
      </c>
      <c r="C90" s="13"/>
      <c r="D90" s="13"/>
      <c r="E90" s="65">
        <v>0</v>
      </c>
      <c r="F90" s="14">
        <f t="shared" si="4"/>
        <v>0</v>
      </c>
      <c r="G90" s="113"/>
      <c r="H90" s="47">
        <f t="shared" si="6"/>
        <v>0</v>
      </c>
      <c r="I90" s="48">
        <f t="shared" si="5"/>
        <v>0</v>
      </c>
      <c r="J90" s="102"/>
    </row>
    <row r="91" spans="1:10" s="34" customFormat="1" ht="15.75" hidden="1" outlineLevel="2">
      <c r="A91" s="101"/>
      <c r="B91" s="71" t="s">
        <v>87</v>
      </c>
      <c r="C91" s="13"/>
      <c r="D91" s="13"/>
      <c r="E91" s="65">
        <v>0</v>
      </c>
      <c r="F91" s="14">
        <f t="shared" si="4"/>
        <v>0</v>
      </c>
      <c r="G91" s="113"/>
      <c r="H91" s="47">
        <f t="shared" si="6"/>
        <v>0</v>
      </c>
      <c r="I91" s="48">
        <f t="shared" si="5"/>
        <v>0</v>
      </c>
      <c r="J91" s="102"/>
    </row>
    <row r="92" spans="1:10" s="34" customFormat="1" ht="31.5" hidden="1" outlineLevel="2">
      <c r="A92" s="101"/>
      <c r="B92" s="71" t="s">
        <v>88</v>
      </c>
      <c r="C92" s="13"/>
      <c r="D92" s="13"/>
      <c r="E92" s="65">
        <v>0</v>
      </c>
      <c r="F92" s="14">
        <f t="shared" si="4"/>
        <v>0</v>
      </c>
      <c r="G92" s="113"/>
      <c r="H92" s="47">
        <f t="shared" si="6"/>
        <v>0</v>
      </c>
      <c r="I92" s="48">
        <f t="shared" si="5"/>
        <v>0</v>
      </c>
      <c r="J92" s="102"/>
    </row>
    <row r="93" spans="1:10" s="34" customFormat="1" ht="31.5" hidden="1" outlineLevel="2">
      <c r="A93" s="101"/>
      <c r="B93" s="71" t="s">
        <v>89</v>
      </c>
      <c r="C93" s="13"/>
      <c r="D93" s="13"/>
      <c r="E93" s="65">
        <v>0</v>
      </c>
      <c r="F93" s="14">
        <f t="shared" si="4"/>
        <v>0</v>
      </c>
      <c r="G93" s="113"/>
      <c r="H93" s="47">
        <f t="shared" si="6"/>
        <v>0</v>
      </c>
      <c r="I93" s="48">
        <f t="shared" si="5"/>
        <v>0</v>
      </c>
      <c r="J93" s="102"/>
    </row>
    <row r="94" spans="1:10" s="34" customFormat="1" ht="31.5" hidden="1" outlineLevel="2">
      <c r="A94" s="101"/>
      <c r="B94" s="71" t="s">
        <v>90</v>
      </c>
      <c r="C94" s="13"/>
      <c r="D94" s="13"/>
      <c r="E94" s="65">
        <v>0</v>
      </c>
      <c r="F94" s="14">
        <f t="shared" si="4"/>
        <v>0</v>
      </c>
      <c r="G94" s="113"/>
      <c r="H94" s="47">
        <f t="shared" si="6"/>
        <v>0</v>
      </c>
      <c r="I94" s="48">
        <f t="shared" si="5"/>
        <v>0</v>
      </c>
      <c r="J94" s="102"/>
    </row>
    <row r="95" spans="1:10" s="34" customFormat="1" ht="15.75" hidden="1" outlineLevel="2">
      <c r="A95" s="101"/>
      <c r="B95" s="71" t="s">
        <v>91</v>
      </c>
      <c r="C95" s="13"/>
      <c r="D95" s="13"/>
      <c r="E95" s="65">
        <v>0</v>
      </c>
      <c r="F95" s="14">
        <f t="shared" si="4"/>
        <v>0</v>
      </c>
      <c r="G95" s="113"/>
      <c r="H95" s="47">
        <f t="shared" si="6"/>
        <v>0</v>
      </c>
      <c r="I95" s="48">
        <f t="shared" si="5"/>
        <v>0</v>
      </c>
      <c r="J95" s="102"/>
    </row>
    <row r="96" spans="1:10" s="34" customFormat="1" ht="15.75" hidden="1" outlineLevel="2">
      <c r="A96" s="101"/>
      <c r="B96" s="71" t="s">
        <v>92</v>
      </c>
      <c r="C96" s="13"/>
      <c r="D96" s="13"/>
      <c r="E96" s="65">
        <v>0</v>
      </c>
      <c r="F96" s="14">
        <f t="shared" si="4"/>
        <v>0</v>
      </c>
      <c r="G96" s="113"/>
      <c r="H96" s="47">
        <f t="shared" si="6"/>
        <v>0</v>
      </c>
      <c r="I96" s="48">
        <f t="shared" si="5"/>
        <v>0</v>
      </c>
      <c r="J96" s="102"/>
    </row>
    <row r="97" spans="1:10" s="34" customFormat="1" ht="15.75" hidden="1" outlineLevel="2">
      <c r="A97" s="101"/>
      <c r="B97" s="71" t="s">
        <v>93</v>
      </c>
      <c r="C97" s="13"/>
      <c r="D97" s="13"/>
      <c r="E97" s="65">
        <v>0</v>
      </c>
      <c r="F97" s="14">
        <f t="shared" si="4"/>
        <v>0</v>
      </c>
      <c r="G97" s="113"/>
      <c r="H97" s="47">
        <f t="shared" si="6"/>
        <v>0</v>
      </c>
      <c r="I97" s="48">
        <f t="shared" si="5"/>
        <v>0</v>
      </c>
      <c r="J97" s="102"/>
    </row>
    <row r="98" spans="1:10" s="34" customFormat="1" ht="15.75" hidden="1" outlineLevel="2">
      <c r="A98" s="101"/>
      <c r="B98" s="71" t="s">
        <v>94</v>
      </c>
      <c r="C98" s="13"/>
      <c r="D98" s="13"/>
      <c r="E98" s="65">
        <v>0</v>
      </c>
      <c r="F98" s="14">
        <f t="shared" si="4"/>
        <v>0</v>
      </c>
      <c r="G98" s="113"/>
      <c r="H98" s="47">
        <f t="shared" si="6"/>
        <v>0</v>
      </c>
      <c r="I98" s="48">
        <f t="shared" si="5"/>
        <v>0</v>
      </c>
      <c r="J98" s="102"/>
    </row>
    <row r="99" spans="1:10" s="34" customFormat="1" ht="31.5" hidden="1" outlineLevel="2">
      <c r="A99" s="101"/>
      <c r="B99" s="71" t="s">
        <v>95</v>
      </c>
      <c r="C99" s="13"/>
      <c r="D99" s="13"/>
      <c r="E99" s="65">
        <v>0</v>
      </c>
      <c r="F99" s="14">
        <f t="shared" si="4"/>
        <v>0</v>
      </c>
      <c r="G99" s="113"/>
      <c r="H99" s="47">
        <f t="shared" si="6"/>
        <v>0</v>
      </c>
      <c r="I99" s="48">
        <f t="shared" si="5"/>
        <v>0</v>
      </c>
      <c r="J99" s="102"/>
    </row>
    <row r="100" spans="1:10" s="34" customFormat="1" ht="15.75" hidden="1" outlineLevel="2">
      <c r="A100" s="101"/>
      <c r="B100" s="71" t="s">
        <v>96</v>
      </c>
      <c r="C100" s="13"/>
      <c r="D100" s="13"/>
      <c r="E100" s="65">
        <v>0</v>
      </c>
      <c r="F100" s="14">
        <f t="shared" ref="F100:F102" si="7">+E100*D100</f>
        <v>0</v>
      </c>
      <c r="G100" s="113"/>
      <c r="H100" s="47">
        <f t="shared" si="6"/>
        <v>0</v>
      </c>
      <c r="I100" s="48">
        <f t="shared" si="5"/>
        <v>0</v>
      </c>
      <c r="J100" s="102"/>
    </row>
    <row r="101" spans="1:10" s="34" customFormat="1" ht="15.75" hidden="1" outlineLevel="2">
      <c r="A101" s="101"/>
      <c r="B101" s="71" t="s">
        <v>97</v>
      </c>
      <c r="C101" s="13"/>
      <c r="D101" s="13"/>
      <c r="E101" s="65">
        <v>0</v>
      </c>
      <c r="F101" s="14">
        <f t="shared" si="7"/>
        <v>0</v>
      </c>
      <c r="G101" s="113"/>
      <c r="H101" s="47">
        <f t="shared" si="6"/>
        <v>0</v>
      </c>
      <c r="I101" s="48">
        <f t="shared" si="5"/>
        <v>0</v>
      </c>
      <c r="J101" s="102"/>
    </row>
    <row r="102" spans="1:10" s="34" customFormat="1" ht="15.75" outlineLevel="1">
      <c r="A102" s="101">
        <v>9</v>
      </c>
      <c r="B102" s="70" t="s">
        <v>98</v>
      </c>
      <c r="C102" s="13" t="s">
        <v>101</v>
      </c>
      <c r="D102" s="13">
        <v>1</v>
      </c>
      <c r="E102" s="65">
        <v>99000000</v>
      </c>
      <c r="F102" s="14">
        <f t="shared" si="7"/>
        <v>99000000</v>
      </c>
      <c r="G102" s="113">
        <v>90000000</v>
      </c>
      <c r="H102" s="47">
        <f t="shared" si="6"/>
        <v>0</v>
      </c>
      <c r="I102" s="48">
        <f t="shared" si="5"/>
        <v>99000000</v>
      </c>
      <c r="J102" s="102"/>
    </row>
    <row r="103" spans="1:10" s="44" customFormat="1" ht="15.75">
      <c r="A103" s="100" t="s">
        <v>25</v>
      </c>
      <c r="B103" s="61" t="s">
        <v>254</v>
      </c>
      <c r="C103" s="19"/>
      <c r="D103" s="20"/>
      <c r="E103" s="21">
        <v>0</v>
      </c>
      <c r="F103" s="21">
        <f>SUM(F104:F255)</f>
        <v>3997323000</v>
      </c>
      <c r="G103" s="11"/>
      <c r="H103" s="47">
        <f t="shared" si="6"/>
        <v>0</v>
      </c>
      <c r="I103" s="48">
        <f t="shared" si="5"/>
        <v>0</v>
      </c>
      <c r="J103" s="48"/>
    </row>
    <row r="104" spans="1:10" s="51" customFormat="1" ht="15.75" outlineLevel="1" collapsed="1">
      <c r="A104" s="78">
        <v>1</v>
      </c>
      <c r="B104" s="81" t="s">
        <v>103</v>
      </c>
      <c r="C104" s="78">
        <v>1</v>
      </c>
      <c r="D104" s="78" t="s">
        <v>104</v>
      </c>
      <c r="E104" s="79">
        <v>376200000</v>
      </c>
      <c r="F104" s="80">
        <f>E104*C104</f>
        <v>376200000</v>
      </c>
      <c r="G104" s="115" t="s">
        <v>105</v>
      </c>
      <c r="H104" s="47">
        <f t="shared" si="6"/>
        <v>0</v>
      </c>
      <c r="I104" s="48">
        <f t="shared" si="5"/>
        <v>376200000</v>
      </c>
      <c r="J104" s="102"/>
    </row>
    <row r="105" spans="1:10" s="51" customFormat="1" ht="15.75" hidden="1" outlineLevel="2">
      <c r="A105" s="78"/>
      <c r="B105" s="81" t="s">
        <v>106</v>
      </c>
      <c r="C105" s="78"/>
      <c r="D105" s="78"/>
      <c r="E105" s="79">
        <v>0</v>
      </c>
      <c r="F105" s="80"/>
      <c r="G105" s="115"/>
      <c r="H105" s="47">
        <f t="shared" si="6"/>
        <v>0</v>
      </c>
      <c r="I105" s="48">
        <f t="shared" si="5"/>
        <v>0</v>
      </c>
      <c r="J105" s="102"/>
    </row>
    <row r="106" spans="1:10" s="51" customFormat="1" ht="15.75" hidden="1" outlineLevel="2">
      <c r="A106" s="78"/>
      <c r="B106" s="81" t="s">
        <v>107</v>
      </c>
      <c r="C106" s="78"/>
      <c r="D106" s="78"/>
      <c r="E106" s="79">
        <v>0</v>
      </c>
      <c r="F106" s="80"/>
      <c r="G106" s="50"/>
      <c r="H106" s="47">
        <f t="shared" si="6"/>
        <v>0</v>
      </c>
      <c r="I106" s="48">
        <f t="shared" si="5"/>
        <v>0</v>
      </c>
      <c r="J106" s="102"/>
    </row>
    <row r="107" spans="1:10" s="51" customFormat="1" ht="15.75" hidden="1" outlineLevel="2">
      <c r="A107" s="78"/>
      <c r="B107" s="81" t="s">
        <v>108</v>
      </c>
      <c r="C107" s="78"/>
      <c r="D107" s="78"/>
      <c r="E107" s="79">
        <v>0</v>
      </c>
      <c r="F107" s="80"/>
      <c r="G107" s="50"/>
      <c r="H107" s="47">
        <f t="shared" si="6"/>
        <v>0</v>
      </c>
      <c r="I107" s="48">
        <f t="shared" si="5"/>
        <v>0</v>
      </c>
      <c r="J107" s="102"/>
    </row>
    <row r="108" spans="1:10" s="51" customFormat="1" ht="47.25" hidden="1" outlineLevel="2">
      <c r="A108" s="78"/>
      <c r="B108" s="81" t="s">
        <v>109</v>
      </c>
      <c r="C108" s="78"/>
      <c r="D108" s="78"/>
      <c r="E108" s="79">
        <v>0</v>
      </c>
      <c r="F108" s="80"/>
      <c r="G108" s="50"/>
      <c r="H108" s="47">
        <f t="shared" si="6"/>
        <v>0</v>
      </c>
      <c r="I108" s="48">
        <f t="shared" si="5"/>
        <v>0</v>
      </c>
      <c r="J108" s="102"/>
    </row>
    <row r="109" spans="1:10" s="51" customFormat="1" ht="31.5" hidden="1" outlineLevel="2">
      <c r="A109" s="78"/>
      <c r="B109" s="81" t="s">
        <v>110</v>
      </c>
      <c r="C109" s="78"/>
      <c r="D109" s="78"/>
      <c r="E109" s="79">
        <v>0</v>
      </c>
      <c r="F109" s="80"/>
      <c r="G109" s="50"/>
      <c r="H109" s="47">
        <f t="shared" si="6"/>
        <v>0</v>
      </c>
      <c r="I109" s="48">
        <f t="shared" si="5"/>
        <v>0</v>
      </c>
      <c r="J109" s="102"/>
    </row>
    <row r="110" spans="1:10" s="51" customFormat="1" ht="31.5" hidden="1" outlineLevel="2">
      <c r="A110" s="78"/>
      <c r="B110" s="81" t="s">
        <v>111</v>
      </c>
      <c r="C110" s="78"/>
      <c r="D110" s="78"/>
      <c r="E110" s="79">
        <v>0</v>
      </c>
      <c r="F110" s="80"/>
      <c r="G110" s="50"/>
      <c r="H110" s="47">
        <f t="shared" si="6"/>
        <v>0</v>
      </c>
      <c r="I110" s="48">
        <f t="shared" si="5"/>
        <v>0</v>
      </c>
      <c r="J110" s="102"/>
    </row>
    <row r="111" spans="1:10" s="51" customFormat="1" ht="15.75" hidden="1" outlineLevel="2">
      <c r="A111" s="78"/>
      <c r="B111" s="81" t="s">
        <v>112</v>
      </c>
      <c r="C111" s="78"/>
      <c r="D111" s="78"/>
      <c r="E111" s="79">
        <v>0</v>
      </c>
      <c r="F111" s="80"/>
      <c r="G111" s="50"/>
      <c r="H111" s="47">
        <f t="shared" si="6"/>
        <v>0</v>
      </c>
      <c r="I111" s="48">
        <f t="shared" si="5"/>
        <v>0</v>
      </c>
      <c r="J111" s="102"/>
    </row>
    <row r="112" spans="1:10" s="51" customFormat="1" ht="15.75" hidden="1" outlineLevel="2">
      <c r="A112" s="78"/>
      <c r="B112" s="81" t="s">
        <v>113</v>
      </c>
      <c r="C112" s="78"/>
      <c r="D112" s="78"/>
      <c r="E112" s="79">
        <v>0</v>
      </c>
      <c r="F112" s="80"/>
      <c r="G112" s="50"/>
      <c r="H112" s="47">
        <f t="shared" si="6"/>
        <v>0</v>
      </c>
      <c r="I112" s="48">
        <f t="shared" si="5"/>
        <v>0</v>
      </c>
      <c r="J112" s="102"/>
    </row>
    <row r="113" spans="1:10" s="51" customFormat="1" ht="15.75" hidden="1" outlineLevel="2">
      <c r="A113" s="78"/>
      <c r="B113" s="81" t="s">
        <v>114</v>
      </c>
      <c r="C113" s="78"/>
      <c r="D113" s="78"/>
      <c r="E113" s="79">
        <v>0</v>
      </c>
      <c r="F113" s="80"/>
      <c r="G113" s="50"/>
      <c r="H113" s="47">
        <f t="shared" si="6"/>
        <v>0</v>
      </c>
      <c r="I113" s="48">
        <f t="shared" si="5"/>
        <v>0</v>
      </c>
      <c r="J113" s="102"/>
    </row>
    <row r="114" spans="1:10" s="51" customFormat="1" ht="15.75" hidden="1" outlineLevel="2">
      <c r="A114" s="78"/>
      <c r="B114" s="81" t="s">
        <v>115</v>
      </c>
      <c r="C114" s="78"/>
      <c r="D114" s="78"/>
      <c r="E114" s="79">
        <v>0</v>
      </c>
      <c r="F114" s="80"/>
      <c r="G114" s="50"/>
      <c r="H114" s="47">
        <f t="shared" si="6"/>
        <v>0</v>
      </c>
      <c r="I114" s="48">
        <f t="shared" si="5"/>
        <v>0</v>
      </c>
      <c r="J114" s="102"/>
    </row>
    <row r="115" spans="1:10" s="51" customFormat="1" ht="15.75" hidden="1" outlineLevel="2">
      <c r="A115" s="78"/>
      <c r="B115" s="81" t="s">
        <v>116</v>
      </c>
      <c r="C115" s="78"/>
      <c r="D115" s="78"/>
      <c r="E115" s="79">
        <v>0</v>
      </c>
      <c r="F115" s="80"/>
      <c r="G115" s="50"/>
      <c r="H115" s="47">
        <f t="shared" si="6"/>
        <v>0</v>
      </c>
      <c r="I115" s="48">
        <f t="shared" si="5"/>
        <v>0</v>
      </c>
      <c r="J115" s="102"/>
    </row>
    <row r="116" spans="1:10" s="51" customFormat="1" ht="15.75" hidden="1" outlineLevel="2">
      <c r="A116" s="78"/>
      <c r="B116" s="81" t="s">
        <v>117</v>
      </c>
      <c r="C116" s="78"/>
      <c r="D116" s="78"/>
      <c r="E116" s="79">
        <v>0</v>
      </c>
      <c r="F116" s="80"/>
      <c r="G116" s="50"/>
      <c r="H116" s="47">
        <f t="shared" si="6"/>
        <v>0</v>
      </c>
      <c r="I116" s="48">
        <f t="shared" si="5"/>
        <v>0</v>
      </c>
      <c r="J116" s="102"/>
    </row>
    <row r="117" spans="1:10" s="51" customFormat="1" ht="31.5" hidden="1" outlineLevel="2">
      <c r="A117" s="78"/>
      <c r="B117" s="81" t="s">
        <v>118</v>
      </c>
      <c r="C117" s="78"/>
      <c r="D117" s="78"/>
      <c r="E117" s="79">
        <v>0</v>
      </c>
      <c r="F117" s="80"/>
      <c r="G117" s="50"/>
      <c r="H117" s="47">
        <f t="shared" si="6"/>
        <v>0</v>
      </c>
      <c r="I117" s="48">
        <f t="shared" si="5"/>
        <v>0</v>
      </c>
      <c r="J117" s="102"/>
    </row>
    <row r="118" spans="1:10" s="51" customFormat="1" ht="31.5" hidden="1" outlineLevel="2">
      <c r="A118" s="78"/>
      <c r="B118" s="81" t="s">
        <v>119</v>
      </c>
      <c r="C118" s="78"/>
      <c r="D118" s="78"/>
      <c r="E118" s="79">
        <v>0</v>
      </c>
      <c r="F118" s="80"/>
      <c r="G118" s="50"/>
      <c r="H118" s="47">
        <f t="shared" si="6"/>
        <v>0</v>
      </c>
      <c r="I118" s="48">
        <f t="shared" si="5"/>
        <v>0</v>
      </c>
      <c r="J118" s="102"/>
    </row>
    <row r="119" spans="1:10" s="51" customFormat="1" ht="15.75" hidden="1" outlineLevel="2">
      <c r="A119" s="78"/>
      <c r="B119" s="81" t="s">
        <v>120</v>
      </c>
      <c r="C119" s="78"/>
      <c r="D119" s="78"/>
      <c r="E119" s="79">
        <v>0</v>
      </c>
      <c r="F119" s="80"/>
      <c r="G119" s="50"/>
      <c r="H119" s="47">
        <f t="shared" si="6"/>
        <v>0</v>
      </c>
      <c r="I119" s="48">
        <f t="shared" si="5"/>
        <v>0</v>
      </c>
      <c r="J119" s="102"/>
    </row>
    <row r="120" spans="1:10" s="51" customFormat="1" ht="31.5" hidden="1" outlineLevel="2">
      <c r="A120" s="78"/>
      <c r="B120" s="81" t="s">
        <v>121</v>
      </c>
      <c r="C120" s="78"/>
      <c r="D120" s="78"/>
      <c r="E120" s="79">
        <v>0</v>
      </c>
      <c r="F120" s="80"/>
      <c r="G120" s="50"/>
      <c r="H120" s="47">
        <f t="shared" si="6"/>
        <v>0</v>
      </c>
      <c r="I120" s="48">
        <f t="shared" si="5"/>
        <v>0</v>
      </c>
      <c r="J120" s="102"/>
    </row>
    <row r="121" spans="1:10" s="51" customFormat="1" ht="31.5" hidden="1" outlineLevel="2">
      <c r="A121" s="78"/>
      <c r="B121" s="81" t="s">
        <v>122</v>
      </c>
      <c r="C121" s="78"/>
      <c r="D121" s="78"/>
      <c r="E121" s="79">
        <v>0</v>
      </c>
      <c r="F121" s="80"/>
      <c r="G121" s="50"/>
      <c r="H121" s="47">
        <f t="shared" si="6"/>
        <v>0</v>
      </c>
      <c r="I121" s="48">
        <f t="shared" si="5"/>
        <v>0</v>
      </c>
      <c r="J121" s="102"/>
    </row>
    <row r="122" spans="1:10" s="51" customFormat="1" ht="31.5" hidden="1" outlineLevel="2">
      <c r="A122" s="78"/>
      <c r="B122" s="81" t="s">
        <v>123</v>
      </c>
      <c r="C122" s="78"/>
      <c r="D122" s="78"/>
      <c r="E122" s="79">
        <v>0</v>
      </c>
      <c r="F122" s="80"/>
      <c r="G122" s="50"/>
      <c r="H122" s="47">
        <f t="shared" si="6"/>
        <v>0</v>
      </c>
      <c r="I122" s="48">
        <f t="shared" si="5"/>
        <v>0</v>
      </c>
      <c r="J122" s="102"/>
    </row>
    <row r="123" spans="1:10" s="51" customFormat="1" ht="31.5" hidden="1" outlineLevel="2">
      <c r="A123" s="78"/>
      <c r="B123" s="81" t="s">
        <v>124</v>
      </c>
      <c r="C123" s="78"/>
      <c r="D123" s="78"/>
      <c r="E123" s="79">
        <v>0</v>
      </c>
      <c r="F123" s="80"/>
      <c r="G123" s="50"/>
      <c r="H123" s="47">
        <f t="shared" si="6"/>
        <v>0</v>
      </c>
      <c r="I123" s="48">
        <f t="shared" si="5"/>
        <v>0</v>
      </c>
      <c r="J123" s="102"/>
    </row>
    <row r="124" spans="1:10" s="51" customFormat="1" ht="31.5" hidden="1" outlineLevel="2">
      <c r="A124" s="78"/>
      <c r="B124" s="81" t="s">
        <v>125</v>
      </c>
      <c r="C124" s="78"/>
      <c r="D124" s="78"/>
      <c r="E124" s="79">
        <v>0</v>
      </c>
      <c r="F124" s="80"/>
      <c r="G124" s="50"/>
      <c r="H124" s="47">
        <f t="shared" si="6"/>
        <v>0</v>
      </c>
      <c r="I124" s="48">
        <f t="shared" si="5"/>
        <v>0</v>
      </c>
      <c r="J124" s="102"/>
    </row>
    <row r="125" spans="1:10" s="51" customFormat="1" ht="31.5" hidden="1" outlineLevel="2">
      <c r="A125" s="78"/>
      <c r="B125" s="82" t="s">
        <v>126</v>
      </c>
      <c r="C125" s="78"/>
      <c r="D125" s="78"/>
      <c r="E125" s="79">
        <v>0</v>
      </c>
      <c r="F125" s="80"/>
      <c r="G125" s="52"/>
      <c r="H125" s="47">
        <f t="shared" si="6"/>
        <v>0</v>
      </c>
      <c r="I125" s="48">
        <f t="shared" si="5"/>
        <v>0</v>
      </c>
      <c r="J125" s="102"/>
    </row>
    <row r="126" spans="1:10" s="51" customFormat="1" ht="15.75" hidden="1" outlineLevel="2">
      <c r="A126" s="78"/>
      <c r="B126" s="82" t="s">
        <v>127</v>
      </c>
      <c r="C126" s="78"/>
      <c r="D126" s="78"/>
      <c r="E126" s="79">
        <v>0</v>
      </c>
      <c r="F126" s="80"/>
      <c r="G126" s="52"/>
      <c r="H126" s="47">
        <f t="shared" si="6"/>
        <v>0</v>
      </c>
      <c r="I126" s="48">
        <f t="shared" si="5"/>
        <v>0</v>
      </c>
      <c r="J126" s="102"/>
    </row>
    <row r="127" spans="1:10" s="51" customFormat="1" ht="15.75" hidden="1" outlineLevel="2">
      <c r="A127" s="78"/>
      <c r="B127" s="83" t="s">
        <v>128</v>
      </c>
      <c r="C127" s="78"/>
      <c r="D127" s="78"/>
      <c r="E127" s="79">
        <v>0</v>
      </c>
      <c r="F127" s="80"/>
      <c r="G127" s="53"/>
      <c r="H127" s="47">
        <f t="shared" si="6"/>
        <v>0</v>
      </c>
      <c r="I127" s="48">
        <f t="shared" si="5"/>
        <v>0</v>
      </c>
      <c r="J127" s="102"/>
    </row>
    <row r="128" spans="1:10" s="51" customFormat="1" ht="15.75" hidden="1" outlineLevel="2">
      <c r="A128" s="78" t="s">
        <v>129</v>
      </c>
      <c r="B128" s="81" t="s">
        <v>130</v>
      </c>
      <c r="C128" s="78">
        <v>1</v>
      </c>
      <c r="D128" s="78" t="s">
        <v>18</v>
      </c>
      <c r="E128" s="79">
        <v>0</v>
      </c>
      <c r="F128" s="80"/>
      <c r="G128" s="50"/>
      <c r="H128" s="47">
        <f t="shared" si="6"/>
        <v>0</v>
      </c>
      <c r="I128" s="48">
        <f t="shared" si="5"/>
        <v>0</v>
      </c>
      <c r="J128" s="102"/>
    </row>
    <row r="129" spans="1:10" s="51" customFormat="1" ht="15.75" hidden="1" outlineLevel="2">
      <c r="A129" s="78" t="s">
        <v>131</v>
      </c>
      <c r="B129" s="81" t="s">
        <v>132</v>
      </c>
      <c r="C129" s="78">
        <v>1</v>
      </c>
      <c r="D129" s="78" t="s">
        <v>18</v>
      </c>
      <c r="E129" s="79">
        <v>0</v>
      </c>
      <c r="F129" s="80"/>
      <c r="G129" s="50"/>
      <c r="H129" s="47">
        <f t="shared" si="6"/>
        <v>0</v>
      </c>
      <c r="I129" s="48">
        <f t="shared" si="5"/>
        <v>0</v>
      </c>
      <c r="J129" s="102"/>
    </row>
    <row r="130" spans="1:10" s="51" customFormat="1" ht="15.75" hidden="1" outlineLevel="2">
      <c r="A130" s="78" t="s">
        <v>133</v>
      </c>
      <c r="B130" s="81" t="s">
        <v>134</v>
      </c>
      <c r="C130" s="78">
        <v>1</v>
      </c>
      <c r="D130" s="78" t="s">
        <v>18</v>
      </c>
      <c r="E130" s="79">
        <v>0</v>
      </c>
      <c r="F130" s="80"/>
      <c r="G130" s="50"/>
      <c r="H130" s="47">
        <f t="shared" si="6"/>
        <v>0</v>
      </c>
      <c r="I130" s="48">
        <f t="shared" si="5"/>
        <v>0</v>
      </c>
      <c r="J130" s="102"/>
    </row>
    <row r="131" spans="1:10" s="51" customFormat="1" ht="15.75" hidden="1" outlineLevel="2">
      <c r="A131" s="78" t="s">
        <v>135</v>
      </c>
      <c r="B131" s="81" t="s">
        <v>136</v>
      </c>
      <c r="C131" s="78">
        <v>20</v>
      </c>
      <c r="D131" s="78" t="s">
        <v>137</v>
      </c>
      <c r="E131" s="79">
        <v>0</v>
      </c>
      <c r="F131" s="80"/>
      <c r="G131" s="50"/>
      <c r="H131" s="47">
        <f t="shared" si="6"/>
        <v>0</v>
      </c>
      <c r="I131" s="48">
        <f t="shared" si="5"/>
        <v>0</v>
      </c>
      <c r="J131" s="102"/>
    </row>
    <row r="132" spans="1:10" s="51" customFormat="1" ht="15.75" hidden="1" outlineLevel="2">
      <c r="A132" s="78" t="s">
        <v>138</v>
      </c>
      <c r="B132" s="81" t="s">
        <v>139</v>
      </c>
      <c r="C132" s="78">
        <v>1</v>
      </c>
      <c r="D132" s="78" t="s">
        <v>18</v>
      </c>
      <c r="E132" s="79">
        <v>0</v>
      </c>
      <c r="F132" s="80"/>
      <c r="G132" s="50"/>
      <c r="H132" s="47">
        <f t="shared" si="6"/>
        <v>0</v>
      </c>
      <c r="I132" s="48">
        <f t="shared" si="5"/>
        <v>0</v>
      </c>
      <c r="J132" s="102"/>
    </row>
    <row r="133" spans="1:10" s="51" customFormat="1" ht="15.75" hidden="1" outlineLevel="2">
      <c r="A133" s="78" t="s">
        <v>140</v>
      </c>
      <c r="B133" s="81" t="s">
        <v>141</v>
      </c>
      <c r="C133" s="78">
        <v>1</v>
      </c>
      <c r="D133" s="78" t="s">
        <v>18</v>
      </c>
      <c r="E133" s="79">
        <v>0</v>
      </c>
      <c r="F133" s="80"/>
      <c r="G133" s="50"/>
      <c r="H133" s="47">
        <f t="shared" si="6"/>
        <v>0</v>
      </c>
      <c r="I133" s="48">
        <f t="shared" si="5"/>
        <v>0</v>
      </c>
      <c r="J133" s="102"/>
    </row>
    <row r="134" spans="1:10" s="51" customFormat="1" ht="15.75" hidden="1" outlineLevel="2">
      <c r="A134" s="78" t="s">
        <v>142</v>
      </c>
      <c r="B134" s="81" t="s">
        <v>143</v>
      </c>
      <c r="C134" s="78">
        <v>20</v>
      </c>
      <c r="D134" s="78" t="s">
        <v>144</v>
      </c>
      <c r="E134" s="79">
        <v>0</v>
      </c>
      <c r="F134" s="80"/>
      <c r="G134" s="50" t="s">
        <v>145</v>
      </c>
      <c r="H134" s="47">
        <f t="shared" si="6"/>
        <v>0</v>
      </c>
      <c r="I134" s="48">
        <f t="shared" si="5"/>
        <v>0</v>
      </c>
      <c r="J134" s="102"/>
    </row>
    <row r="135" spans="1:10" s="51" customFormat="1" ht="15.75" hidden="1" outlineLevel="2">
      <c r="A135" s="78" t="s">
        <v>146</v>
      </c>
      <c r="B135" s="81" t="s">
        <v>147</v>
      </c>
      <c r="C135" s="78">
        <v>1</v>
      </c>
      <c r="D135" s="78" t="s">
        <v>18</v>
      </c>
      <c r="E135" s="79">
        <v>0</v>
      </c>
      <c r="F135" s="80"/>
      <c r="G135" s="50"/>
      <c r="H135" s="47">
        <f t="shared" si="6"/>
        <v>0</v>
      </c>
      <c r="I135" s="48">
        <f t="shared" si="5"/>
        <v>0</v>
      </c>
      <c r="J135" s="102"/>
    </row>
    <row r="136" spans="1:10" s="51" customFormat="1" ht="15.75" outlineLevel="1" collapsed="1">
      <c r="A136" s="78">
        <v>2</v>
      </c>
      <c r="B136" s="81" t="s">
        <v>148</v>
      </c>
      <c r="C136" s="78">
        <v>1</v>
      </c>
      <c r="D136" s="78" t="s">
        <v>104</v>
      </c>
      <c r="E136" s="79">
        <v>198000000</v>
      </c>
      <c r="F136" s="80">
        <f>E136*C136</f>
        <v>198000000</v>
      </c>
      <c r="G136" s="115" t="s">
        <v>105</v>
      </c>
      <c r="H136" s="47">
        <f t="shared" si="6"/>
        <v>0</v>
      </c>
      <c r="I136" s="48">
        <f t="shared" si="5"/>
        <v>198000000</v>
      </c>
      <c r="J136" s="102"/>
    </row>
    <row r="137" spans="1:10" s="51" customFormat="1" ht="15.75" hidden="1" outlineLevel="2">
      <c r="A137" s="78"/>
      <c r="B137" s="81" t="s">
        <v>106</v>
      </c>
      <c r="C137" s="78"/>
      <c r="D137" s="78"/>
      <c r="E137" s="79">
        <v>0</v>
      </c>
      <c r="F137" s="80"/>
      <c r="G137" s="115"/>
      <c r="H137" s="47">
        <f t="shared" si="6"/>
        <v>0</v>
      </c>
      <c r="I137" s="48">
        <f t="shared" si="5"/>
        <v>0</v>
      </c>
      <c r="J137" s="102"/>
    </row>
    <row r="138" spans="1:10" s="51" customFormat="1" ht="15.75" hidden="1" outlineLevel="2">
      <c r="A138" s="78"/>
      <c r="B138" s="81" t="s">
        <v>107</v>
      </c>
      <c r="C138" s="78"/>
      <c r="D138" s="78"/>
      <c r="E138" s="79">
        <v>0</v>
      </c>
      <c r="F138" s="80"/>
      <c r="G138" s="50"/>
      <c r="H138" s="47">
        <f t="shared" si="6"/>
        <v>0</v>
      </c>
      <c r="I138" s="48">
        <f t="shared" si="5"/>
        <v>0</v>
      </c>
      <c r="J138" s="102"/>
    </row>
    <row r="139" spans="1:10" s="51" customFormat="1" ht="15.75" hidden="1" outlineLevel="2">
      <c r="A139" s="78"/>
      <c r="B139" s="81" t="s">
        <v>108</v>
      </c>
      <c r="C139" s="78"/>
      <c r="D139" s="78"/>
      <c r="E139" s="79">
        <v>0</v>
      </c>
      <c r="F139" s="80"/>
      <c r="G139" s="50"/>
      <c r="H139" s="47">
        <f t="shared" si="6"/>
        <v>0</v>
      </c>
      <c r="I139" s="48">
        <f t="shared" si="5"/>
        <v>0</v>
      </c>
      <c r="J139" s="102"/>
    </row>
    <row r="140" spans="1:10" s="51" customFormat="1" ht="47.25" hidden="1" outlineLevel="2">
      <c r="A140" s="78"/>
      <c r="B140" s="81" t="s">
        <v>109</v>
      </c>
      <c r="C140" s="78"/>
      <c r="D140" s="78"/>
      <c r="E140" s="79">
        <v>0</v>
      </c>
      <c r="F140" s="80"/>
      <c r="G140" s="50"/>
      <c r="H140" s="47">
        <f t="shared" si="6"/>
        <v>0</v>
      </c>
      <c r="I140" s="48">
        <f t="shared" si="5"/>
        <v>0</v>
      </c>
      <c r="J140" s="102"/>
    </row>
    <row r="141" spans="1:10" s="51" customFormat="1" ht="31.5" hidden="1" outlineLevel="2">
      <c r="A141" s="78"/>
      <c r="B141" s="81" t="s">
        <v>110</v>
      </c>
      <c r="C141" s="78"/>
      <c r="D141" s="78"/>
      <c r="E141" s="79">
        <v>0</v>
      </c>
      <c r="F141" s="80"/>
      <c r="G141" s="50"/>
      <c r="H141" s="47">
        <f t="shared" si="6"/>
        <v>0</v>
      </c>
      <c r="I141" s="48">
        <f t="shared" ref="I141:I204" si="8">+ROUND(E141,0)</f>
        <v>0</v>
      </c>
      <c r="J141" s="102"/>
    </row>
    <row r="142" spans="1:10" s="51" customFormat="1" ht="31.5" hidden="1" outlineLevel="2">
      <c r="A142" s="78"/>
      <c r="B142" s="81" t="s">
        <v>111</v>
      </c>
      <c r="C142" s="78"/>
      <c r="D142" s="78"/>
      <c r="E142" s="79">
        <v>0</v>
      </c>
      <c r="F142" s="80"/>
      <c r="G142" s="50"/>
      <c r="H142" s="47">
        <f t="shared" ref="H142:H205" si="9">+ROUND(E142*$I$12,-3)</f>
        <v>0</v>
      </c>
      <c r="I142" s="48">
        <f t="shared" si="8"/>
        <v>0</v>
      </c>
      <c r="J142" s="102"/>
    </row>
    <row r="143" spans="1:10" s="51" customFormat="1" ht="15.75" hidden="1" outlineLevel="2">
      <c r="A143" s="78"/>
      <c r="B143" s="81" t="s">
        <v>112</v>
      </c>
      <c r="C143" s="78"/>
      <c r="D143" s="78"/>
      <c r="E143" s="79">
        <v>0</v>
      </c>
      <c r="F143" s="80"/>
      <c r="G143" s="50"/>
      <c r="H143" s="47">
        <f t="shared" si="9"/>
        <v>0</v>
      </c>
      <c r="I143" s="48">
        <f t="shared" si="8"/>
        <v>0</v>
      </c>
      <c r="J143" s="102"/>
    </row>
    <row r="144" spans="1:10" s="51" customFormat="1" ht="15.75" hidden="1" outlineLevel="2">
      <c r="A144" s="78"/>
      <c r="B144" s="81" t="s">
        <v>113</v>
      </c>
      <c r="C144" s="78"/>
      <c r="D144" s="78"/>
      <c r="E144" s="79">
        <v>0</v>
      </c>
      <c r="F144" s="80"/>
      <c r="G144" s="50"/>
      <c r="H144" s="47">
        <f t="shared" si="9"/>
        <v>0</v>
      </c>
      <c r="I144" s="48">
        <f t="shared" si="8"/>
        <v>0</v>
      </c>
      <c r="J144" s="102"/>
    </row>
    <row r="145" spans="1:10" s="51" customFormat="1" ht="15.75" hidden="1" outlineLevel="2">
      <c r="A145" s="78"/>
      <c r="B145" s="81" t="s">
        <v>114</v>
      </c>
      <c r="C145" s="78"/>
      <c r="D145" s="78"/>
      <c r="E145" s="79">
        <v>0</v>
      </c>
      <c r="F145" s="80"/>
      <c r="G145" s="50"/>
      <c r="H145" s="47">
        <f t="shared" si="9"/>
        <v>0</v>
      </c>
      <c r="I145" s="48">
        <f t="shared" si="8"/>
        <v>0</v>
      </c>
      <c r="J145" s="102"/>
    </row>
    <row r="146" spans="1:10" s="51" customFormat="1" ht="15.75" hidden="1" outlineLevel="2">
      <c r="A146" s="78"/>
      <c r="B146" s="81" t="s">
        <v>115</v>
      </c>
      <c r="C146" s="78"/>
      <c r="D146" s="78"/>
      <c r="E146" s="79">
        <v>0</v>
      </c>
      <c r="F146" s="80"/>
      <c r="G146" s="50"/>
      <c r="H146" s="47">
        <f t="shared" si="9"/>
        <v>0</v>
      </c>
      <c r="I146" s="48">
        <f t="shared" si="8"/>
        <v>0</v>
      </c>
      <c r="J146" s="102"/>
    </row>
    <row r="147" spans="1:10" s="51" customFormat="1" ht="15.75" hidden="1" outlineLevel="2">
      <c r="A147" s="78"/>
      <c r="B147" s="81" t="s">
        <v>116</v>
      </c>
      <c r="C147" s="78"/>
      <c r="D147" s="78"/>
      <c r="E147" s="79">
        <v>0</v>
      </c>
      <c r="F147" s="80"/>
      <c r="G147" s="50"/>
      <c r="H147" s="47">
        <f t="shared" si="9"/>
        <v>0</v>
      </c>
      <c r="I147" s="48">
        <f t="shared" si="8"/>
        <v>0</v>
      </c>
      <c r="J147" s="102"/>
    </row>
    <row r="148" spans="1:10" s="51" customFormat="1" ht="15.75" hidden="1" outlineLevel="2">
      <c r="A148" s="78"/>
      <c r="B148" s="81" t="s">
        <v>117</v>
      </c>
      <c r="C148" s="78"/>
      <c r="D148" s="78"/>
      <c r="E148" s="79">
        <v>0</v>
      </c>
      <c r="F148" s="80"/>
      <c r="G148" s="50"/>
      <c r="H148" s="47">
        <f t="shared" si="9"/>
        <v>0</v>
      </c>
      <c r="I148" s="48">
        <f t="shared" si="8"/>
        <v>0</v>
      </c>
      <c r="J148" s="102"/>
    </row>
    <row r="149" spans="1:10" s="51" customFormat="1" ht="31.5" hidden="1" outlineLevel="2">
      <c r="A149" s="78"/>
      <c r="B149" s="81" t="s">
        <v>118</v>
      </c>
      <c r="C149" s="78"/>
      <c r="D149" s="78"/>
      <c r="E149" s="79">
        <v>0</v>
      </c>
      <c r="F149" s="80"/>
      <c r="G149" s="50"/>
      <c r="H149" s="47">
        <f t="shared" si="9"/>
        <v>0</v>
      </c>
      <c r="I149" s="48">
        <f t="shared" si="8"/>
        <v>0</v>
      </c>
      <c r="J149" s="102"/>
    </row>
    <row r="150" spans="1:10" s="51" customFormat="1" ht="31.5" hidden="1" outlineLevel="2">
      <c r="A150" s="78"/>
      <c r="B150" s="81" t="s">
        <v>119</v>
      </c>
      <c r="C150" s="78"/>
      <c r="D150" s="78"/>
      <c r="E150" s="79">
        <v>0</v>
      </c>
      <c r="F150" s="80"/>
      <c r="G150" s="50"/>
      <c r="H150" s="47">
        <f t="shared" si="9"/>
        <v>0</v>
      </c>
      <c r="I150" s="48">
        <f t="shared" si="8"/>
        <v>0</v>
      </c>
      <c r="J150" s="102"/>
    </row>
    <row r="151" spans="1:10" s="51" customFormat="1" ht="15.75" hidden="1" outlineLevel="2">
      <c r="A151" s="78"/>
      <c r="B151" s="81" t="s">
        <v>120</v>
      </c>
      <c r="C151" s="78"/>
      <c r="D151" s="78"/>
      <c r="E151" s="79">
        <v>0</v>
      </c>
      <c r="F151" s="80"/>
      <c r="G151" s="50"/>
      <c r="H151" s="47">
        <f t="shared" si="9"/>
        <v>0</v>
      </c>
      <c r="I151" s="48">
        <f t="shared" si="8"/>
        <v>0</v>
      </c>
      <c r="J151" s="102"/>
    </row>
    <row r="152" spans="1:10" s="51" customFormat="1" ht="31.5" hidden="1" outlineLevel="2">
      <c r="A152" s="78"/>
      <c r="B152" s="81" t="s">
        <v>121</v>
      </c>
      <c r="C152" s="78"/>
      <c r="D152" s="78"/>
      <c r="E152" s="79">
        <v>0</v>
      </c>
      <c r="F152" s="80"/>
      <c r="G152" s="50"/>
      <c r="H152" s="47">
        <f t="shared" si="9"/>
        <v>0</v>
      </c>
      <c r="I152" s="48">
        <f t="shared" si="8"/>
        <v>0</v>
      </c>
      <c r="J152" s="102"/>
    </row>
    <row r="153" spans="1:10" s="51" customFormat="1" ht="31.5" hidden="1" outlineLevel="2">
      <c r="A153" s="78"/>
      <c r="B153" s="81" t="s">
        <v>122</v>
      </c>
      <c r="C153" s="78"/>
      <c r="D153" s="78"/>
      <c r="E153" s="79">
        <v>0</v>
      </c>
      <c r="F153" s="80"/>
      <c r="G153" s="50"/>
      <c r="H153" s="47">
        <f t="shared" si="9"/>
        <v>0</v>
      </c>
      <c r="I153" s="48">
        <f t="shared" si="8"/>
        <v>0</v>
      </c>
      <c r="J153" s="102"/>
    </row>
    <row r="154" spans="1:10" s="51" customFormat="1" ht="31.5" hidden="1" outlineLevel="2">
      <c r="A154" s="78"/>
      <c r="B154" s="81" t="s">
        <v>123</v>
      </c>
      <c r="C154" s="78"/>
      <c r="D154" s="78"/>
      <c r="E154" s="79">
        <v>0</v>
      </c>
      <c r="F154" s="80"/>
      <c r="G154" s="50"/>
      <c r="H154" s="47">
        <f t="shared" si="9"/>
        <v>0</v>
      </c>
      <c r="I154" s="48">
        <f t="shared" si="8"/>
        <v>0</v>
      </c>
      <c r="J154" s="102"/>
    </row>
    <row r="155" spans="1:10" s="51" customFormat="1" ht="31.5" hidden="1" outlineLevel="2">
      <c r="A155" s="78"/>
      <c r="B155" s="81" t="s">
        <v>124</v>
      </c>
      <c r="C155" s="78"/>
      <c r="D155" s="78"/>
      <c r="E155" s="79">
        <v>0</v>
      </c>
      <c r="F155" s="80"/>
      <c r="G155" s="50"/>
      <c r="H155" s="47">
        <f t="shared" si="9"/>
        <v>0</v>
      </c>
      <c r="I155" s="48">
        <f t="shared" si="8"/>
        <v>0</v>
      </c>
      <c r="J155" s="102"/>
    </row>
    <row r="156" spans="1:10" s="51" customFormat="1" ht="31.5" hidden="1" outlineLevel="2">
      <c r="A156" s="78"/>
      <c r="B156" s="81" t="s">
        <v>125</v>
      </c>
      <c r="C156" s="78"/>
      <c r="D156" s="78"/>
      <c r="E156" s="79">
        <v>0</v>
      </c>
      <c r="F156" s="80"/>
      <c r="G156" s="50"/>
      <c r="H156" s="47">
        <f t="shared" si="9"/>
        <v>0</v>
      </c>
      <c r="I156" s="48">
        <f t="shared" si="8"/>
        <v>0</v>
      </c>
      <c r="J156" s="102"/>
    </row>
    <row r="157" spans="1:10" s="51" customFormat="1" ht="31.5" hidden="1" outlineLevel="2">
      <c r="A157" s="78"/>
      <c r="B157" s="82" t="s">
        <v>126</v>
      </c>
      <c r="C157" s="78"/>
      <c r="D157" s="78"/>
      <c r="E157" s="79">
        <v>0</v>
      </c>
      <c r="F157" s="80"/>
      <c r="G157" s="50"/>
      <c r="H157" s="47">
        <f t="shared" si="9"/>
        <v>0</v>
      </c>
      <c r="I157" s="48">
        <f t="shared" si="8"/>
        <v>0</v>
      </c>
      <c r="J157" s="102"/>
    </row>
    <row r="158" spans="1:10" s="51" customFormat="1" ht="15.75" hidden="1" outlineLevel="2">
      <c r="A158" s="84"/>
      <c r="B158" s="82" t="s">
        <v>127</v>
      </c>
      <c r="C158" s="84"/>
      <c r="D158" s="84"/>
      <c r="E158" s="79">
        <v>0</v>
      </c>
      <c r="F158" s="80"/>
      <c r="G158" s="52"/>
      <c r="H158" s="47">
        <f t="shared" si="9"/>
        <v>0</v>
      </c>
      <c r="I158" s="48">
        <f t="shared" si="8"/>
        <v>0</v>
      </c>
      <c r="J158" s="102"/>
    </row>
    <row r="159" spans="1:10" s="51" customFormat="1" ht="15.75" hidden="1" outlineLevel="2">
      <c r="A159" s="78"/>
      <c r="B159" s="83" t="s">
        <v>128</v>
      </c>
      <c r="C159" s="78"/>
      <c r="D159" s="78"/>
      <c r="E159" s="79">
        <v>0</v>
      </c>
      <c r="F159" s="80"/>
      <c r="G159" s="53"/>
      <c r="H159" s="47">
        <f t="shared" si="9"/>
        <v>0</v>
      </c>
      <c r="I159" s="48">
        <f t="shared" si="8"/>
        <v>0</v>
      </c>
      <c r="J159" s="102"/>
    </row>
    <row r="160" spans="1:10" s="51" customFormat="1" ht="15.75" hidden="1" outlineLevel="2">
      <c r="A160" s="78" t="s">
        <v>149</v>
      </c>
      <c r="B160" s="81" t="s">
        <v>150</v>
      </c>
      <c r="C160" s="78">
        <v>1</v>
      </c>
      <c r="D160" s="78" t="s">
        <v>18</v>
      </c>
      <c r="E160" s="79">
        <v>0</v>
      </c>
      <c r="F160" s="80"/>
      <c r="G160" s="50"/>
      <c r="H160" s="47">
        <f t="shared" si="9"/>
        <v>0</v>
      </c>
      <c r="I160" s="48">
        <f t="shared" si="8"/>
        <v>0</v>
      </c>
      <c r="J160" s="102"/>
    </row>
    <row r="161" spans="1:10" s="51" customFormat="1" ht="15.75" hidden="1" outlineLevel="2">
      <c r="A161" s="78" t="s">
        <v>151</v>
      </c>
      <c r="B161" s="81" t="s">
        <v>152</v>
      </c>
      <c r="C161" s="78">
        <v>1</v>
      </c>
      <c r="D161" s="78" t="s">
        <v>18</v>
      </c>
      <c r="E161" s="79">
        <v>0</v>
      </c>
      <c r="F161" s="80"/>
      <c r="G161" s="50"/>
      <c r="H161" s="47">
        <f t="shared" si="9"/>
        <v>0</v>
      </c>
      <c r="I161" s="48">
        <f t="shared" si="8"/>
        <v>0</v>
      </c>
      <c r="J161" s="102"/>
    </row>
    <row r="162" spans="1:10" s="51" customFormat="1" ht="15.75" hidden="1" outlineLevel="2">
      <c r="A162" s="78" t="s">
        <v>153</v>
      </c>
      <c r="B162" s="81" t="s">
        <v>154</v>
      </c>
      <c r="C162" s="78">
        <v>1</v>
      </c>
      <c r="D162" s="78" t="s">
        <v>18</v>
      </c>
      <c r="E162" s="79">
        <v>0</v>
      </c>
      <c r="F162" s="80"/>
      <c r="G162" s="50"/>
      <c r="H162" s="47">
        <f t="shared" si="9"/>
        <v>0</v>
      </c>
      <c r="I162" s="48">
        <f t="shared" si="8"/>
        <v>0</v>
      </c>
      <c r="J162" s="102"/>
    </row>
    <row r="163" spans="1:10" s="51" customFormat="1" ht="15.75" hidden="1" outlineLevel="2">
      <c r="A163" s="78" t="s">
        <v>155</v>
      </c>
      <c r="B163" s="81" t="s">
        <v>156</v>
      </c>
      <c r="C163" s="78">
        <v>4</v>
      </c>
      <c r="D163" s="78" t="s">
        <v>137</v>
      </c>
      <c r="E163" s="79">
        <v>0</v>
      </c>
      <c r="F163" s="80"/>
      <c r="G163" s="50"/>
      <c r="H163" s="47">
        <f t="shared" si="9"/>
        <v>0</v>
      </c>
      <c r="I163" s="48">
        <f t="shared" si="8"/>
        <v>0</v>
      </c>
      <c r="J163" s="102"/>
    </row>
    <row r="164" spans="1:10" s="51" customFormat="1" ht="15.75" hidden="1" outlineLevel="2">
      <c r="A164" s="78" t="s">
        <v>157</v>
      </c>
      <c r="B164" s="81" t="s">
        <v>139</v>
      </c>
      <c r="C164" s="78">
        <v>1</v>
      </c>
      <c r="D164" s="78" t="s">
        <v>18</v>
      </c>
      <c r="E164" s="79">
        <v>0</v>
      </c>
      <c r="F164" s="80"/>
      <c r="G164" s="50"/>
      <c r="H164" s="47">
        <f t="shared" si="9"/>
        <v>0</v>
      </c>
      <c r="I164" s="48">
        <f t="shared" si="8"/>
        <v>0</v>
      </c>
      <c r="J164" s="102"/>
    </row>
    <row r="165" spans="1:10" s="51" customFormat="1" ht="15.75" hidden="1" outlineLevel="2">
      <c r="A165" s="78" t="s">
        <v>158</v>
      </c>
      <c r="B165" s="81" t="s">
        <v>159</v>
      </c>
      <c r="C165" s="78">
        <v>4</v>
      </c>
      <c r="D165" s="78" t="s">
        <v>144</v>
      </c>
      <c r="E165" s="79">
        <v>0</v>
      </c>
      <c r="F165" s="80"/>
      <c r="G165" s="50" t="s">
        <v>145</v>
      </c>
      <c r="H165" s="47">
        <f t="shared" si="9"/>
        <v>0</v>
      </c>
      <c r="I165" s="48">
        <f t="shared" si="8"/>
        <v>0</v>
      </c>
      <c r="J165" s="102"/>
    </row>
    <row r="166" spans="1:10" s="51" customFormat="1" ht="15.75" hidden="1" outlineLevel="2">
      <c r="A166" s="78" t="s">
        <v>160</v>
      </c>
      <c r="B166" s="81" t="s">
        <v>161</v>
      </c>
      <c r="C166" s="78">
        <v>1</v>
      </c>
      <c r="D166" s="78" t="s">
        <v>18</v>
      </c>
      <c r="E166" s="79">
        <v>0</v>
      </c>
      <c r="F166" s="80"/>
      <c r="G166" s="50"/>
      <c r="H166" s="47">
        <f t="shared" si="9"/>
        <v>0</v>
      </c>
      <c r="I166" s="48">
        <f t="shared" si="8"/>
        <v>0</v>
      </c>
      <c r="J166" s="102"/>
    </row>
    <row r="167" spans="1:10" s="51" customFormat="1" ht="31.5" outlineLevel="1" collapsed="1">
      <c r="A167" s="78">
        <v>3</v>
      </c>
      <c r="B167" s="81" t="s">
        <v>162</v>
      </c>
      <c r="C167" s="78">
        <v>1</v>
      </c>
      <c r="D167" s="78" t="s">
        <v>104</v>
      </c>
      <c r="E167" s="79">
        <v>1881000000</v>
      </c>
      <c r="F167" s="80">
        <f>E167*C167</f>
        <v>1881000000</v>
      </c>
      <c r="G167" s="115" t="s">
        <v>105</v>
      </c>
      <c r="H167" s="47">
        <f t="shared" si="9"/>
        <v>0</v>
      </c>
      <c r="I167" s="48">
        <f t="shared" si="8"/>
        <v>1881000000</v>
      </c>
      <c r="J167" s="102"/>
    </row>
    <row r="168" spans="1:10" s="51" customFormat="1" ht="15.75" hidden="1" outlineLevel="2">
      <c r="A168" s="84"/>
      <c r="B168" s="81" t="s">
        <v>106</v>
      </c>
      <c r="C168" s="84"/>
      <c r="D168" s="84"/>
      <c r="E168" s="79">
        <v>0</v>
      </c>
      <c r="F168" s="80"/>
      <c r="G168" s="50"/>
      <c r="H168" s="47">
        <f t="shared" si="9"/>
        <v>0</v>
      </c>
      <c r="I168" s="48">
        <f t="shared" si="8"/>
        <v>0</v>
      </c>
      <c r="J168" s="102"/>
    </row>
    <row r="169" spans="1:10" s="54" customFormat="1" ht="15.75" hidden="1" outlineLevel="2">
      <c r="A169" s="85"/>
      <c r="B169" s="82" t="s">
        <v>107</v>
      </c>
      <c r="C169" s="85"/>
      <c r="D169" s="78"/>
      <c r="E169" s="79">
        <v>0</v>
      </c>
      <c r="F169" s="80"/>
      <c r="G169" s="52"/>
      <c r="H169" s="47">
        <f t="shared" si="9"/>
        <v>0</v>
      </c>
      <c r="I169" s="48">
        <f t="shared" si="8"/>
        <v>0</v>
      </c>
      <c r="J169" s="102"/>
    </row>
    <row r="170" spans="1:10" s="54" customFormat="1" ht="15.75" hidden="1" outlineLevel="2">
      <c r="A170" s="85"/>
      <c r="B170" s="82" t="s">
        <v>108</v>
      </c>
      <c r="C170" s="85"/>
      <c r="D170" s="78"/>
      <c r="E170" s="79">
        <v>0</v>
      </c>
      <c r="F170" s="80"/>
      <c r="G170" s="52"/>
      <c r="H170" s="47">
        <f t="shared" si="9"/>
        <v>0</v>
      </c>
      <c r="I170" s="48">
        <f t="shared" si="8"/>
        <v>0</v>
      </c>
      <c r="J170" s="102"/>
    </row>
    <row r="171" spans="1:10" s="54" customFormat="1" ht="15.75" hidden="1" outlineLevel="2">
      <c r="A171" s="85"/>
      <c r="B171" s="82" t="s">
        <v>163</v>
      </c>
      <c r="C171" s="85"/>
      <c r="D171" s="78"/>
      <c r="E171" s="79">
        <v>0</v>
      </c>
      <c r="F171" s="80"/>
      <c r="G171" s="52"/>
      <c r="H171" s="47">
        <f t="shared" si="9"/>
        <v>0</v>
      </c>
      <c r="I171" s="48">
        <f t="shared" si="8"/>
        <v>0</v>
      </c>
      <c r="J171" s="102"/>
    </row>
    <row r="172" spans="1:10" s="54" customFormat="1" ht="15.75" hidden="1" outlineLevel="2">
      <c r="A172" s="85"/>
      <c r="B172" s="82" t="s">
        <v>164</v>
      </c>
      <c r="C172" s="85"/>
      <c r="D172" s="78"/>
      <c r="E172" s="79">
        <v>0</v>
      </c>
      <c r="F172" s="80"/>
      <c r="G172" s="52"/>
      <c r="H172" s="47">
        <f t="shared" si="9"/>
        <v>0</v>
      </c>
      <c r="I172" s="48">
        <f t="shared" si="8"/>
        <v>0</v>
      </c>
      <c r="J172" s="102"/>
    </row>
    <row r="173" spans="1:10" s="54" customFormat="1" ht="15.75" hidden="1" outlineLevel="2">
      <c r="A173" s="85"/>
      <c r="B173" s="82" t="s">
        <v>165</v>
      </c>
      <c r="C173" s="85"/>
      <c r="D173" s="78"/>
      <c r="E173" s="79">
        <v>0</v>
      </c>
      <c r="F173" s="80"/>
      <c r="G173" s="52"/>
      <c r="H173" s="47">
        <f t="shared" si="9"/>
        <v>0</v>
      </c>
      <c r="I173" s="48">
        <f t="shared" si="8"/>
        <v>0</v>
      </c>
      <c r="J173" s="102"/>
    </row>
    <row r="174" spans="1:10" s="54" customFormat="1" ht="31.5" hidden="1" outlineLevel="2">
      <c r="A174" s="85"/>
      <c r="B174" s="82" t="s">
        <v>166</v>
      </c>
      <c r="C174" s="85"/>
      <c r="D174" s="78"/>
      <c r="E174" s="79">
        <v>0</v>
      </c>
      <c r="F174" s="80"/>
      <c r="G174" s="52"/>
      <c r="H174" s="47">
        <f t="shared" si="9"/>
        <v>0</v>
      </c>
      <c r="I174" s="48">
        <f t="shared" si="8"/>
        <v>0</v>
      </c>
      <c r="J174" s="102"/>
    </row>
    <row r="175" spans="1:10" s="54" customFormat="1" ht="15.75" hidden="1" outlineLevel="2">
      <c r="A175" s="85" t="s">
        <v>167</v>
      </c>
      <c r="B175" s="82" t="s">
        <v>168</v>
      </c>
      <c r="C175" s="85">
        <v>3</v>
      </c>
      <c r="D175" s="78" t="s">
        <v>169</v>
      </c>
      <c r="E175" s="79">
        <v>0</v>
      </c>
      <c r="F175" s="80"/>
      <c r="G175" s="52"/>
      <c r="H175" s="47">
        <f t="shared" si="9"/>
        <v>0</v>
      </c>
      <c r="I175" s="48">
        <f t="shared" si="8"/>
        <v>0</v>
      </c>
      <c r="J175" s="102"/>
    </row>
    <row r="176" spans="1:10" s="54" customFormat="1" ht="15.75" hidden="1" outlineLevel="2">
      <c r="A176" s="85"/>
      <c r="B176" s="82" t="s">
        <v>170</v>
      </c>
      <c r="C176" s="85"/>
      <c r="D176" s="78"/>
      <c r="E176" s="79">
        <v>0</v>
      </c>
      <c r="F176" s="80"/>
      <c r="G176" s="52"/>
      <c r="H176" s="47">
        <f t="shared" si="9"/>
        <v>0</v>
      </c>
      <c r="I176" s="48">
        <f t="shared" si="8"/>
        <v>0</v>
      </c>
      <c r="J176" s="102"/>
    </row>
    <row r="177" spans="1:10" s="54" customFormat="1" ht="15.75" hidden="1" outlineLevel="2">
      <c r="A177" s="85"/>
      <c r="B177" s="82" t="s">
        <v>171</v>
      </c>
      <c r="C177" s="85"/>
      <c r="D177" s="78"/>
      <c r="E177" s="79">
        <v>0</v>
      </c>
      <c r="F177" s="80"/>
      <c r="G177" s="52"/>
      <c r="H177" s="47">
        <f t="shared" si="9"/>
        <v>0</v>
      </c>
      <c r="I177" s="48">
        <f t="shared" si="8"/>
        <v>0</v>
      </c>
      <c r="J177" s="102"/>
    </row>
    <row r="178" spans="1:10" s="54" customFormat="1" ht="15.75" hidden="1" outlineLevel="2">
      <c r="A178" s="85"/>
      <c r="B178" s="82" t="s">
        <v>172</v>
      </c>
      <c r="C178" s="85"/>
      <c r="D178" s="78"/>
      <c r="E178" s="79">
        <v>0</v>
      </c>
      <c r="F178" s="80"/>
      <c r="G178" s="52"/>
      <c r="H178" s="47">
        <f t="shared" si="9"/>
        <v>0</v>
      </c>
      <c r="I178" s="48">
        <f t="shared" si="8"/>
        <v>0</v>
      </c>
      <c r="J178" s="102"/>
    </row>
    <row r="179" spans="1:10" s="54" customFormat="1" ht="15.75" hidden="1" outlineLevel="2">
      <c r="A179" s="85"/>
      <c r="B179" s="82" t="s">
        <v>173</v>
      </c>
      <c r="C179" s="85"/>
      <c r="D179" s="78"/>
      <c r="E179" s="79">
        <v>0</v>
      </c>
      <c r="F179" s="80"/>
      <c r="G179" s="52"/>
      <c r="H179" s="47">
        <f t="shared" si="9"/>
        <v>0</v>
      </c>
      <c r="I179" s="48">
        <f t="shared" si="8"/>
        <v>0</v>
      </c>
      <c r="J179" s="102"/>
    </row>
    <row r="180" spans="1:10" s="54" customFormat="1" ht="15.75" hidden="1" outlineLevel="2">
      <c r="A180" s="85"/>
      <c r="B180" s="81" t="s">
        <v>174</v>
      </c>
      <c r="C180" s="85"/>
      <c r="D180" s="78"/>
      <c r="E180" s="79">
        <v>0</v>
      </c>
      <c r="F180" s="80"/>
      <c r="G180" s="52"/>
      <c r="H180" s="47">
        <f t="shared" si="9"/>
        <v>0</v>
      </c>
      <c r="I180" s="48">
        <f t="shared" si="8"/>
        <v>0</v>
      </c>
      <c r="J180" s="102"/>
    </row>
    <row r="181" spans="1:10" s="54" customFormat="1" ht="15.75" hidden="1" outlineLevel="2">
      <c r="A181" s="85"/>
      <c r="B181" s="82" t="s">
        <v>175</v>
      </c>
      <c r="C181" s="85"/>
      <c r="D181" s="78"/>
      <c r="E181" s="79">
        <v>0</v>
      </c>
      <c r="F181" s="80"/>
      <c r="G181" s="52"/>
      <c r="H181" s="47">
        <f t="shared" si="9"/>
        <v>0</v>
      </c>
      <c r="I181" s="48">
        <f t="shared" si="8"/>
        <v>0</v>
      </c>
      <c r="J181" s="102"/>
    </row>
    <row r="182" spans="1:10" s="54" customFormat="1" ht="15.75" hidden="1" outlineLevel="2">
      <c r="A182" s="85" t="s">
        <v>176</v>
      </c>
      <c r="B182" s="82" t="s">
        <v>177</v>
      </c>
      <c r="C182" s="85">
        <v>1</v>
      </c>
      <c r="D182" s="78" t="s">
        <v>18</v>
      </c>
      <c r="E182" s="79">
        <v>0</v>
      </c>
      <c r="F182" s="80"/>
      <c r="G182" s="52"/>
      <c r="H182" s="47">
        <f t="shared" si="9"/>
        <v>0</v>
      </c>
      <c r="I182" s="48">
        <f t="shared" si="8"/>
        <v>0</v>
      </c>
      <c r="J182" s="102"/>
    </row>
    <row r="183" spans="1:10" s="54" customFormat="1" ht="15.75" hidden="1" outlineLevel="2">
      <c r="A183" s="85"/>
      <c r="B183" s="82" t="s">
        <v>178</v>
      </c>
      <c r="C183" s="85"/>
      <c r="D183" s="78"/>
      <c r="E183" s="79">
        <v>0</v>
      </c>
      <c r="F183" s="80"/>
      <c r="G183" s="52"/>
      <c r="H183" s="47">
        <f t="shared" si="9"/>
        <v>0</v>
      </c>
      <c r="I183" s="48">
        <f t="shared" si="8"/>
        <v>0</v>
      </c>
      <c r="J183" s="102"/>
    </row>
    <row r="184" spans="1:10" s="54" customFormat="1" ht="15.75" hidden="1" outlineLevel="2">
      <c r="A184" s="85"/>
      <c r="B184" s="82" t="s">
        <v>179</v>
      </c>
      <c r="C184" s="85"/>
      <c r="D184" s="78"/>
      <c r="E184" s="79">
        <v>0</v>
      </c>
      <c r="F184" s="80"/>
      <c r="G184" s="52"/>
      <c r="H184" s="47">
        <f t="shared" si="9"/>
        <v>0</v>
      </c>
      <c r="I184" s="48">
        <f t="shared" si="8"/>
        <v>0</v>
      </c>
      <c r="J184" s="102"/>
    </row>
    <row r="185" spans="1:10" s="54" customFormat="1" ht="15.75" hidden="1" outlineLevel="2">
      <c r="A185" s="85"/>
      <c r="B185" s="82" t="s">
        <v>180</v>
      </c>
      <c r="C185" s="85"/>
      <c r="D185" s="78"/>
      <c r="E185" s="79">
        <v>0</v>
      </c>
      <c r="F185" s="80"/>
      <c r="G185" s="52"/>
      <c r="H185" s="47">
        <f t="shared" si="9"/>
        <v>0</v>
      </c>
      <c r="I185" s="48">
        <f t="shared" si="8"/>
        <v>0</v>
      </c>
      <c r="J185" s="102"/>
    </row>
    <row r="186" spans="1:10" s="54" customFormat="1" ht="15.75" hidden="1" outlineLevel="2">
      <c r="A186" s="85"/>
      <c r="B186" s="82" t="s">
        <v>181</v>
      </c>
      <c r="C186" s="85"/>
      <c r="D186" s="78"/>
      <c r="E186" s="79">
        <v>0</v>
      </c>
      <c r="F186" s="80"/>
      <c r="G186" s="52"/>
      <c r="H186" s="47">
        <f t="shared" si="9"/>
        <v>0</v>
      </c>
      <c r="I186" s="48">
        <f t="shared" si="8"/>
        <v>0</v>
      </c>
      <c r="J186" s="102"/>
    </row>
    <row r="187" spans="1:10" s="54" customFormat="1" ht="15.75" hidden="1" outlineLevel="2">
      <c r="A187" s="85"/>
      <c r="B187" s="82" t="s">
        <v>182</v>
      </c>
      <c r="C187" s="85"/>
      <c r="D187" s="78"/>
      <c r="E187" s="79">
        <v>0</v>
      </c>
      <c r="F187" s="80"/>
      <c r="G187" s="52"/>
      <c r="H187" s="47">
        <f t="shared" si="9"/>
        <v>0</v>
      </c>
      <c r="I187" s="48">
        <f t="shared" si="8"/>
        <v>0</v>
      </c>
      <c r="J187" s="102"/>
    </row>
    <row r="188" spans="1:10" s="54" customFormat="1" ht="15.75" hidden="1" outlineLevel="2">
      <c r="A188" s="85"/>
      <c r="B188" s="82" t="s">
        <v>183</v>
      </c>
      <c r="C188" s="85"/>
      <c r="D188" s="78"/>
      <c r="E188" s="79">
        <v>0</v>
      </c>
      <c r="F188" s="80"/>
      <c r="G188" s="52"/>
      <c r="H188" s="47">
        <f t="shared" si="9"/>
        <v>0</v>
      </c>
      <c r="I188" s="48">
        <f t="shared" si="8"/>
        <v>0</v>
      </c>
      <c r="J188" s="102"/>
    </row>
    <row r="189" spans="1:10" s="54" customFormat="1" ht="15.75" hidden="1" outlineLevel="2">
      <c r="A189" s="85"/>
      <c r="B189" s="82" t="s">
        <v>184</v>
      </c>
      <c r="C189" s="85"/>
      <c r="D189" s="78"/>
      <c r="E189" s="79">
        <v>0</v>
      </c>
      <c r="F189" s="80"/>
      <c r="G189" s="52"/>
      <c r="H189" s="47">
        <f t="shared" si="9"/>
        <v>0</v>
      </c>
      <c r="I189" s="48">
        <f t="shared" si="8"/>
        <v>0</v>
      </c>
      <c r="J189" s="102"/>
    </row>
    <row r="190" spans="1:10" s="54" customFormat="1" ht="15.75" hidden="1" outlineLevel="2">
      <c r="A190" s="85"/>
      <c r="B190" s="82" t="s">
        <v>185</v>
      </c>
      <c r="C190" s="85"/>
      <c r="D190" s="78"/>
      <c r="E190" s="79">
        <v>0</v>
      </c>
      <c r="F190" s="80"/>
      <c r="G190" s="52"/>
      <c r="H190" s="47">
        <f t="shared" si="9"/>
        <v>0</v>
      </c>
      <c r="I190" s="48">
        <f t="shared" si="8"/>
        <v>0</v>
      </c>
      <c r="J190" s="102"/>
    </row>
    <row r="191" spans="1:10" s="54" customFormat="1" ht="15.75" hidden="1" outlineLevel="2">
      <c r="A191" s="85"/>
      <c r="B191" s="82" t="s">
        <v>186</v>
      </c>
      <c r="C191" s="85"/>
      <c r="D191" s="78"/>
      <c r="E191" s="79">
        <v>0</v>
      </c>
      <c r="F191" s="80"/>
      <c r="G191" s="52"/>
      <c r="H191" s="47">
        <f t="shared" si="9"/>
        <v>0</v>
      </c>
      <c r="I191" s="48">
        <f t="shared" si="8"/>
        <v>0</v>
      </c>
      <c r="J191" s="102"/>
    </row>
    <row r="192" spans="1:10" s="54" customFormat="1" ht="15.75" hidden="1" outlineLevel="2">
      <c r="A192" s="85" t="s">
        <v>187</v>
      </c>
      <c r="B192" s="82" t="s">
        <v>188</v>
      </c>
      <c r="C192" s="85">
        <v>1</v>
      </c>
      <c r="D192" s="78" t="s">
        <v>18</v>
      </c>
      <c r="E192" s="79">
        <v>0</v>
      </c>
      <c r="F192" s="80"/>
      <c r="G192" s="52"/>
      <c r="H192" s="47">
        <f t="shared" si="9"/>
        <v>0</v>
      </c>
      <c r="I192" s="48">
        <f t="shared" si="8"/>
        <v>0</v>
      </c>
      <c r="J192" s="102"/>
    </row>
    <row r="193" spans="1:10" s="54" customFormat="1" ht="15.75" hidden="1" outlineLevel="2">
      <c r="A193" s="85"/>
      <c r="B193" s="82" t="s">
        <v>189</v>
      </c>
      <c r="C193" s="85"/>
      <c r="D193" s="78"/>
      <c r="E193" s="79">
        <v>0</v>
      </c>
      <c r="F193" s="80"/>
      <c r="G193" s="52"/>
      <c r="H193" s="47">
        <f t="shared" si="9"/>
        <v>0</v>
      </c>
      <c r="I193" s="48">
        <f t="shared" si="8"/>
        <v>0</v>
      </c>
      <c r="J193" s="102"/>
    </row>
    <row r="194" spans="1:10" s="54" customFormat="1" ht="15.75" hidden="1" outlineLevel="2">
      <c r="A194" s="85"/>
      <c r="B194" s="82" t="s">
        <v>190</v>
      </c>
      <c r="C194" s="85"/>
      <c r="D194" s="78"/>
      <c r="E194" s="79">
        <v>0</v>
      </c>
      <c r="F194" s="80"/>
      <c r="G194" s="52"/>
      <c r="H194" s="47">
        <f t="shared" si="9"/>
        <v>0</v>
      </c>
      <c r="I194" s="48">
        <f t="shared" si="8"/>
        <v>0</v>
      </c>
      <c r="J194" s="102"/>
    </row>
    <row r="195" spans="1:10" s="54" customFormat="1" ht="15.75" hidden="1" outlineLevel="2">
      <c r="A195" s="85"/>
      <c r="B195" s="82" t="s">
        <v>191</v>
      </c>
      <c r="C195" s="85"/>
      <c r="D195" s="78"/>
      <c r="E195" s="79">
        <v>0</v>
      </c>
      <c r="F195" s="80"/>
      <c r="G195" s="52"/>
      <c r="H195" s="47">
        <f t="shared" si="9"/>
        <v>0</v>
      </c>
      <c r="I195" s="48">
        <f t="shared" si="8"/>
        <v>0</v>
      </c>
      <c r="J195" s="102"/>
    </row>
    <row r="196" spans="1:10" s="54" customFormat="1" ht="15.75" hidden="1" outlineLevel="2">
      <c r="A196" s="78"/>
      <c r="B196" s="82" t="s">
        <v>192</v>
      </c>
      <c r="C196" s="78"/>
      <c r="D196" s="78"/>
      <c r="E196" s="79">
        <v>0</v>
      </c>
      <c r="F196" s="80"/>
      <c r="G196" s="50"/>
      <c r="H196" s="47">
        <f t="shared" si="9"/>
        <v>0</v>
      </c>
      <c r="I196" s="48">
        <f t="shared" si="8"/>
        <v>0</v>
      </c>
      <c r="J196" s="102"/>
    </row>
    <row r="197" spans="1:10" s="54" customFormat="1" ht="15.75" hidden="1" outlineLevel="2">
      <c r="A197" s="85"/>
      <c r="B197" s="82" t="s">
        <v>193</v>
      </c>
      <c r="C197" s="85"/>
      <c r="D197" s="78"/>
      <c r="E197" s="79">
        <v>0</v>
      </c>
      <c r="F197" s="80"/>
      <c r="G197" s="52"/>
      <c r="H197" s="47">
        <f t="shared" si="9"/>
        <v>0</v>
      </c>
      <c r="I197" s="48">
        <f t="shared" si="8"/>
        <v>0</v>
      </c>
      <c r="J197" s="102"/>
    </row>
    <row r="198" spans="1:10" s="54" customFormat="1" ht="15.75" hidden="1" outlineLevel="2">
      <c r="A198" s="85"/>
      <c r="B198" s="82" t="s">
        <v>194</v>
      </c>
      <c r="C198" s="85"/>
      <c r="D198" s="78"/>
      <c r="E198" s="79">
        <v>0</v>
      </c>
      <c r="F198" s="80"/>
      <c r="G198" s="52"/>
      <c r="H198" s="47">
        <f t="shared" si="9"/>
        <v>0</v>
      </c>
      <c r="I198" s="48">
        <f t="shared" si="8"/>
        <v>0</v>
      </c>
      <c r="J198" s="102"/>
    </row>
    <row r="199" spans="1:10" s="54" customFormat="1" ht="15.75" hidden="1" outlineLevel="2">
      <c r="A199" s="85" t="s">
        <v>195</v>
      </c>
      <c r="B199" s="82" t="s">
        <v>196</v>
      </c>
      <c r="C199" s="85">
        <v>2</v>
      </c>
      <c r="D199" s="78" t="s">
        <v>197</v>
      </c>
      <c r="E199" s="79">
        <v>0</v>
      </c>
      <c r="F199" s="80"/>
      <c r="G199" s="52"/>
      <c r="H199" s="47">
        <f t="shared" si="9"/>
        <v>0</v>
      </c>
      <c r="I199" s="48">
        <f t="shared" si="8"/>
        <v>0</v>
      </c>
      <c r="J199" s="102"/>
    </row>
    <row r="200" spans="1:10" s="51" customFormat="1" ht="15.75" outlineLevel="1" collapsed="1">
      <c r="A200" s="78">
        <v>4</v>
      </c>
      <c r="B200" s="81" t="s">
        <v>198</v>
      </c>
      <c r="C200" s="78">
        <v>1</v>
      </c>
      <c r="D200" s="78" t="s">
        <v>104</v>
      </c>
      <c r="E200" s="79">
        <v>1237500000</v>
      </c>
      <c r="F200" s="80">
        <f>E200*C200</f>
        <v>1237500000</v>
      </c>
      <c r="G200" s="115" t="s">
        <v>105</v>
      </c>
      <c r="H200" s="47">
        <f t="shared" si="9"/>
        <v>0</v>
      </c>
      <c r="I200" s="48">
        <f t="shared" si="8"/>
        <v>1237500000</v>
      </c>
      <c r="J200" s="102"/>
    </row>
    <row r="201" spans="1:10" s="51" customFormat="1" ht="15.75" hidden="1" outlineLevel="2">
      <c r="A201" s="78"/>
      <c r="B201" s="81" t="s">
        <v>106</v>
      </c>
      <c r="C201" s="78"/>
      <c r="D201" s="78"/>
      <c r="E201" s="79">
        <v>0</v>
      </c>
      <c r="F201" s="86"/>
      <c r="G201" s="50"/>
      <c r="H201" s="47">
        <f t="shared" si="9"/>
        <v>0</v>
      </c>
      <c r="I201" s="48">
        <f t="shared" si="8"/>
        <v>0</v>
      </c>
      <c r="J201" s="102"/>
    </row>
    <row r="202" spans="1:10" s="54" customFormat="1" ht="15.75" hidden="1" outlineLevel="2">
      <c r="A202" s="85"/>
      <c r="B202" s="82" t="s">
        <v>107</v>
      </c>
      <c r="C202" s="85"/>
      <c r="D202" s="78"/>
      <c r="E202" s="79">
        <v>0</v>
      </c>
      <c r="F202" s="87"/>
      <c r="G202" s="52"/>
      <c r="H202" s="47">
        <f t="shared" si="9"/>
        <v>0</v>
      </c>
      <c r="I202" s="48">
        <f t="shared" si="8"/>
        <v>0</v>
      </c>
      <c r="J202" s="102"/>
    </row>
    <row r="203" spans="1:10" s="54" customFormat="1" ht="15.75" hidden="1" outlineLevel="2">
      <c r="A203" s="85"/>
      <c r="B203" s="82" t="s">
        <v>108</v>
      </c>
      <c r="C203" s="85"/>
      <c r="D203" s="78"/>
      <c r="E203" s="79">
        <v>0</v>
      </c>
      <c r="F203" s="87"/>
      <c r="G203" s="52"/>
      <c r="H203" s="47">
        <f t="shared" si="9"/>
        <v>0</v>
      </c>
      <c r="I203" s="48">
        <f t="shared" si="8"/>
        <v>0</v>
      </c>
      <c r="J203" s="102"/>
    </row>
    <row r="204" spans="1:10" s="54" customFormat="1" ht="15.75" hidden="1" outlineLevel="2">
      <c r="A204" s="78"/>
      <c r="B204" s="81" t="s">
        <v>199</v>
      </c>
      <c r="C204" s="78"/>
      <c r="D204" s="78"/>
      <c r="E204" s="79">
        <v>0</v>
      </c>
      <c r="F204" s="87"/>
      <c r="G204" s="50"/>
      <c r="H204" s="47">
        <f t="shared" si="9"/>
        <v>0</v>
      </c>
      <c r="I204" s="48">
        <f t="shared" si="8"/>
        <v>0</v>
      </c>
      <c r="J204" s="102"/>
    </row>
    <row r="205" spans="1:10" s="54" customFormat="1" ht="15.75" hidden="1" outlineLevel="2">
      <c r="A205" s="78"/>
      <c r="B205" s="81" t="s">
        <v>200</v>
      </c>
      <c r="C205" s="78"/>
      <c r="D205" s="78"/>
      <c r="E205" s="79">
        <v>0</v>
      </c>
      <c r="F205" s="87"/>
      <c r="G205" s="50"/>
      <c r="H205" s="47">
        <f t="shared" si="9"/>
        <v>0</v>
      </c>
      <c r="I205" s="48">
        <f t="shared" ref="I205:I268" si="10">+ROUND(E205,0)</f>
        <v>0</v>
      </c>
      <c r="J205" s="102"/>
    </row>
    <row r="206" spans="1:10" s="54" customFormat="1" ht="31.5" hidden="1" outlineLevel="2">
      <c r="A206" s="78"/>
      <c r="B206" s="81" t="s">
        <v>166</v>
      </c>
      <c r="C206" s="78"/>
      <c r="D206" s="78"/>
      <c r="E206" s="79">
        <v>0</v>
      </c>
      <c r="F206" s="87"/>
      <c r="G206" s="50"/>
      <c r="H206" s="47">
        <f t="shared" ref="H206:H257" si="11">+ROUND(E206*$I$12,-3)</f>
        <v>0</v>
      </c>
      <c r="I206" s="48">
        <f t="shared" si="10"/>
        <v>0</v>
      </c>
      <c r="J206" s="102"/>
    </row>
    <row r="207" spans="1:10" s="54" customFormat="1" ht="15.75" hidden="1" outlineLevel="2">
      <c r="A207" s="78" t="s">
        <v>201</v>
      </c>
      <c r="B207" s="81" t="s">
        <v>202</v>
      </c>
      <c r="C207" s="78">
        <v>3</v>
      </c>
      <c r="D207" s="78" t="s">
        <v>169</v>
      </c>
      <c r="E207" s="79">
        <v>0</v>
      </c>
      <c r="F207" s="87"/>
      <c r="G207" s="50"/>
      <c r="H207" s="47">
        <f t="shared" si="11"/>
        <v>0</v>
      </c>
      <c r="I207" s="48">
        <f t="shared" si="10"/>
        <v>0</v>
      </c>
      <c r="J207" s="102"/>
    </row>
    <row r="208" spans="1:10" s="54" customFormat="1" ht="15.75" hidden="1" outlineLevel="2">
      <c r="A208" s="78"/>
      <c r="B208" s="81" t="s">
        <v>203</v>
      </c>
      <c r="C208" s="78"/>
      <c r="D208" s="78"/>
      <c r="E208" s="79">
        <v>0</v>
      </c>
      <c r="F208" s="87"/>
      <c r="G208" s="50"/>
      <c r="H208" s="47">
        <f t="shared" si="11"/>
        <v>0</v>
      </c>
      <c r="I208" s="48">
        <f t="shared" si="10"/>
        <v>0</v>
      </c>
      <c r="J208" s="102"/>
    </row>
    <row r="209" spans="1:10" s="54" customFormat="1" ht="15.75" hidden="1" outlineLevel="2">
      <c r="A209" s="78"/>
      <c r="B209" s="81" t="s">
        <v>204</v>
      </c>
      <c r="C209" s="78"/>
      <c r="D209" s="78"/>
      <c r="E209" s="79">
        <v>0</v>
      </c>
      <c r="F209" s="87"/>
      <c r="G209" s="50"/>
      <c r="H209" s="47">
        <f t="shared" si="11"/>
        <v>0</v>
      </c>
      <c r="I209" s="48">
        <f t="shared" si="10"/>
        <v>0</v>
      </c>
      <c r="J209" s="102"/>
    </row>
    <row r="210" spans="1:10" s="54" customFormat="1" ht="15.75" hidden="1" outlineLevel="2">
      <c r="A210" s="78"/>
      <c r="B210" s="81" t="s">
        <v>205</v>
      </c>
      <c r="C210" s="78"/>
      <c r="D210" s="78"/>
      <c r="E210" s="79">
        <v>0</v>
      </c>
      <c r="F210" s="87"/>
      <c r="G210" s="50"/>
      <c r="H210" s="47">
        <f t="shared" si="11"/>
        <v>0</v>
      </c>
      <c r="I210" s="48">
        <f t="shared" si="10"/>
        <v>0</v>
      </c>
      <c r="J210" s="102"/>
    </row>
    <row r="211" spans="1:10" s="54" customFormat="1" ht="15.75" hidden="1" outlineLevel="2">
      <c r="A211" s="78"/>
      <c r="B211" s="81" t="s">
        <v>173</v>
      </c>
      <c r="C211" s="78"/>
      <c r="D211" s="78"/>
      <c r="E211" s="79">
        <v>0</v>
      </c>
      <c r="F211" s="87"/>
      <c r="G211" s="50"/>
      <c r="H211" s="47">
        <f t="shared" si="11"/>
        <v>0</v>
      </c>
      <c r="I211" s="48">
        <f t="shared" si="10"/>
        <v>0</v>
      </c>
      <c r="J211" s="102"/>
    </row>
    <row r="212" spans="1:10" s="54" customFormat="1" ht="15.75" hidden="1" outlineLevel="2">
      <c r="A212" s="78"/>
      <c r="B212" s="81" t="s">
        <v>206</v>
      </c>
      <c r="C212" s="78"/>
      <c r="D212" s="78"/>
      <c r="E212" s="79">
        <v>0</v>
      </c>
      <c r="F212" s="87"/>
      <c r="G212" s="50"/>
      <c r="H212" s="47">
        <f t="shared" si="11"/>
        <v>0</v>
      </c>
      <c r="I212" s="48">
        <f t="shared" si="10"/>
        <v>0</v>
      </c>
      <c r="J212" s="102"/>
    </row>
    <row r="213" spans="1:10" s="54" customFormat="1" ht="15.75" hidden="1" outlineLevel="2">
      <c r="A213" s="78"/>
      <c r="B213" s="81" t="s">
        <v>207</v>
      </c>
      <c r="C213" s="78"/>
      <c r="D213" s="78"/>
      <c r="E213" s="79">
        <v>0</v>
      </c>
      <c r="F213" s="87"/>
      <c r="G213" s="50"/>
      <c r="H213" s="47">
        <f t="shared" si="11"/>
        <v>0</v>
      </c>
      <c r="I213" s="48">
        <f t="shared" si="10"/>
        <v>0</v>
      </c>
      <c r="J213" s="102"/>
    </row>
    <row r="214" spans="1:10" s="54" customFormat="1" ht="15.75" hidden="1" outlineLevel="2">
      <c r="A214" s="78"/>
      <c r="B214" s="81" t="s">
        <v>208</v>
      </c>
      <c r="C214" s="78"/>
      <c r="D214" s="78"/>
      <c r="E214" s="79">
        <v>0</v>
      </c>
      <c r="F214" s="87"/>
      <c r="G214" s="50"/>
      <c r="H214" s="47">
        <f t="shared" si="11"/>
        <v>0</v>
      </c>
      <c r="I214" s="48">
        <f t="shared" si="10"/>
        <v>0</v>
      </c>
      <c r="J214" s="102"/>
    </row>
    <row r="215" spans="1:10" s="54" customFormat="1" ht="15.75" hidden="1" outlineLevel="2">
      <c r="A215" s="78" t="s">
        <v>209</v>
      </c>
      <c r="B215" s="81" t="s">
        <v>210</v>
      </c>
      <c r="C215" s="78">
        <v>1</v>
      </c>
      <c r="D215" s="78" t="s">
        <v>18</v>
      </c>
      <c r="E215" s="79">
        <v>0</v>
      </c>
      <c r="F215" s="87"/>
      <c r="G215" s="50"/>
      <c r="H215" s="47">
        <f t="shared" si="11"/>
        <v>0</v>
      </c>
      <c r="I215" s="48">
        <f t="shared" si="10"/>
        <v>0</v>
      </c>
      <c r="J215" s="102"/>
    </row>
    <row r="216" spans="1:10" s="54" customFormat="1" ht="15.75" hidden="1" outlineLevel="2">
      <c r="A216" s="78"/>
      <c r="B216" s="81" t="s">
        <v>211</v>
      </c>
      <c r="C216" s="78"/>
      <c r="D216" s="78"/>
      <c r="E216" s="79">
        <v>0</v>
      </c>
      <c r="F216" s="87"/>
      <c r="G216" s="50"/>
      <c r="H216" s="47">
        <f t="shared" si="11"/>
        <v>0</v>
      </c>
      <c r="I216" s="48">
        <f t="shared" si="10"/>
        <v>0</v>
      </c>
      <c r="J216" s="102"/>
    </row>
    <row r="217" spans="1:10" s="54" customFormat="1" ht="15.75" hidden="1" outlineLevel="2">
      <c r="A217" s="78"/>
      <c r="B217" s="81" t="s">
        <v>212</v>
      </c>
      <c r="C217" s="78"/>
      <c r="D217" s="78"/>
      <c r="E217" s="79">
        <v>0</v>
      </c>
      <c r="F217" s="87"/>
      <c r="G217" s="50"/>
      <c r="H217" s="47">
        <f t="shared" si="11"/>
        <v>0</v>
      </c>
      <c r="I217" s="48">
        <f t="shared" si="10"/>
        <v>0</v>
      </c>
      <c r="J217" s="102"/>
    </row>
    <row r="218" spans="1:10" s="54" customFormat="1" ht="15.75" hidden="1" outlineLevel="2">
      <c r="A218" s="78"/>
      <c r="B218" s="81" t="s">
        <v>213</v>
      </c>
      <c r="C218" s="78"/>
      <c r="D218" s="78"/>
      <c r="E218" s="79">
        <v>0</v>
      </c>
      <c r="F218" s="87"/>
      <c r="G218" s="50"/>
      <c r="H218" s="47">
        <f t="shared" si="11"/>
        <v>0</v>
      </c>
      <c r="I218" s="48">
        <f t="shared" si="10"/>
        <v>0</v>
      </c>
      <c r="J218" s="102"/>
    </row>
    <row r="219" spans="1:10" s="54" customFormat="1" ht="15.75" hidden="1" outlineLevel="2">
      <c r="A219" s="78"/>
      <c r="B219" s="81" t="s">
        <v>214</v>
      </c>
      <c r="C219" s="78"/>
      <c r="D219" s="78"/>
      <c r="E219" s="79">
        <v>0</v>
      </c>
      <c r="F219" s="87"/>
      <c r="G219" s="50"/>
      <c r="H219" s="47">
        <f t="shared" si="11"/>
        <v>0</v>
      </c>
      <c r="I219" s="48">
        <f t="shared" si="10"/>
        <v>0</v>
      </c>
      <c r="J219" s="102"/>
    </row>
    <row r="220" spans="1:10" s="54" customFormat="1" ht="15.75" hidden="1" outlineLevel="2">
      <c r="A220" s="78"/>
      <c r="B220" s="81" t="s">
        <v>215</v>
      </c>
      <c r="C220" s="78"/>
      <c r="D220" s="78"/>
      <c r="E220" s="79">
        <v>0</v>
      </c>
      <c r="F220" s="87"/>
      <c r="G220" s="50"/>
      <c r="H220" s="47">
        <f t="shared" si="11"/>
        <v>0</v>
      </c>
      <c r="I220" s="48">
        <f t="shared" si="10"/>
        <v>0</v>
      </c>
      <c r="J220" s="102"/>
    </row>
    <row r="221" spans="1:10" s="54" customFormat="1" ht="15.75" hidden="1" outlineLevel="2">
      <c r="A221" s="78" t="s">
        <v>216</v>
      </c>
      <c r="B221" s="81" t="s">
        <v>217</v>
      </c>
      <c r="C221" s="78">
        <v>1</v>
      </c>
      <c r="D221" s="78" t="s">
        <v>18</v>
      </c>
      <c r="E221" s="79">
        <v>0</v>
      </c>
      <c r="F221" s="87"/>
      <c r="G221" s="50"/>
      <c r="H221" s="47">
        <f t="shared" si="11"/>
        <v>0</v>
      </c>
      <c r="I221" s="48">
        <f t="shared" si="10"/>
        <v>0</v>
      </c>
      <c r="J221" s="102"/>
    </row>
    <row r="222" spans="1:10" s="54" customFormat="1" ht="15.75" hidden="1" outlineLevel="2">
      <c r="A222" s="78"/>
      <c r="B222" s="81" t="s">
        <v>218</v>
      </c>
      <c r="C222" s="78"/>
      <c r="D222" s="78"/>
      <c r="E222" s="79">
        <v>0</v>
      </c>
      <c r="F222" s="87"/>
      <c r="G222" s="50"/>
      <c r="H222" s="47">
        <f t="shared" si="11"/>
        <v>0</v>
      </c>
      <c r="I222" s="48">
        <f t="shared" si="10"/>
        <v>0</v>
      </c>
      <c r="J222" s="102"/>
    </row>
    <row r="223" spans="1:10" s="54" customFormat="1" ht="15.75" hidden="1" outlineLevel="2">
      <c r="A223" s="78"/>
      <c r="B223" s="81" t="s">
        <v>190</v>
      </c>
      <c r="C223" s="78"/>
      <c r="D223" s="78"/>
      <c r="E223" s="79">
        <v>0</v>
      </c>
      <c r="F223" s="87"/>
      <c r="G223" s="50"/>
      <c r="H223" s="47">
        <f t="shared" si="11"/>
        <v>0</v>
      </c>
      <c r="I223" s="48">
        <f t="shared" si="10"/>
        <v>0</v>
      </c>
      <c r="J223" s="102"/>
    </row>
    <row r="224" spans="1:10" s="54" customFormat="1" ht="15.75" hidden="1" outlineLevel="2">
      <c r="A224" s="78"/>
      <c r="B224" s="81" t="s">
        <v>191</v>
      </c>
      <c r="C224" s="78"/>
      <c r="D224" s="78"/>
      <c r="E224" s="79">
        <v>0</v>
      </c>
      <c r="F224" s="87"/>
      <c r="G224" s="50"/>
      <c r="H224" s="47">
        <f t="shared" si="11"/>
        <v>0</v>
      </c>
      <c r="I224" s="48">
        <f t="shared" si="10"/>
        <v>0</v>
      </c>
      <c r="J224" s="102"/>
    </row>
    <row r="225" spans="1:10" s="54" customFormat="1" ht="15.75" hidden="1" outlineLevel="2">
      <c r="A225" s="78"/>
      <c r="B225" s="81" t="s">
        <v>192</v>
      </c>
      <c r="C225" s="78"/>
      <c r="D225" s="78"/>
      <c r="E225" s="79">
        <v>0</v>
      </c>
      <c r="F225" s="87"/>
      <c r="G225" s="50"/>
      <c r="H225" s="47">
        <f t="shared" si="11"/>
        <v>0</v>
      </c>
      <c r="I225" s="48">
        <f t="shared" si="10"/>
        <v>0</v>
      </c>
      <c r="J225" s="102"/>
    </row>
    <row r="226" spans="1:10" s="54" customFormat="1" ht="15.75" hidden="1" outlineLevel="2">
      <c r="A226" s="78"/>
      <c r="B226" s="81" t="s">
        <v>219</v>
      </c>
      <c r="C226" s="78"/>
      <c r="D226" s="78"/>
      <c r="E226" s="79">
        <v>0</v>
      </c>
      <c r="F226" s="87"/>
      <c r="G226" s="50"/>
      <c r="H226" s="47">
        <f t="shared" si="11"/>
        <v>0</v>
      </c>
      <c r="I226" s="48">
        <f t="shared" si="10"/>
        <v>0</v>
      </c>
      <c r="J226" s="102"/>
    </row>
    <row r="227" spans="1:10" s="54" customFormat="1" ht="15.75" hidden="1" outlineLevel="2">
      <c r="A227" s="78"/>
      <c r="B227" s="81" t="s">
        <v>194</v>
      </c>
      <c r="C227" s="78"/>
      <c r="D227" s="78"/>
      <c r="E227" s="79">
        <v>0</v>
      </c>
      <c r="F227" s="87"/>
      <c r="G227" s="50"/>
      <c r="H227" s="47">
        <f t="shared" si="11"/>
        <v>0</v>
      </c>
      <c r="I227" s="48">
        <f t="shared" si="10"/>
        <v>0</v>
      </c>
      <c r="J227" s="102"/>
    </row>
    <row r="228" spans="1:10" s="54" customFormat="1" ht="15.75" hidden="1" outlineLevel="2">
      <c r="A228" s="78" t="s">
        <v>220</v>
      </c>
      <c r="B228" s="81" t="s">
        <v>221</v>
      </c>
      <c r="C228" s="78">
        <v>2</v>
      </c>
      <c r="D228" s="78" t="s">
        <v>222</v>
      </c>
      <c r="E228" s="79">
        <v>0</v>
      </c>
      <c r="F228" s="87"/>
      <c r="G228" s="50"/>
      <c r="H228" s="47">
        <f t="shared" si="11"/>
        <v>0</v>
      </c>
      <c r="I228" s="48">
        <f t="shared" si="10"/>
        <v>0</v>
      </c>
      <c r="J228" s="102"/>
    </row>
    <row r="229" spans="1:10" s="51" customFormat="1" ht="15.75" outlineLevel="1" collapsed="1">
      <c r="A229" s="78">
        <v>5</v>
      </c>
      <c r="B229" s="81" t="s">
        <v>223</v>
      </c>
      <c r="C229" s="78"/>
      <c r="D229" s="78"/>
      <c r="E229" s="79">
        <v>0</v>
      </c>
      <c r="F229" s="80"/>
      <c r="G229" s="115"/>
      <c r="H229" s="47">
        <f t="shared" si="11"/>
        <v>0</v>
      </c>
      <c r="I229" s="48">
        <f t="shared" si="10"/>
        <v>0</v>
      </c>
      <c r="J229" s="102"/>
    </row>
    <row r="230" spans="1:10" s="51" customFormat="1" ht="15.75" outlineLevel="1" collapsed="1">
      <c r="A230" s="78" t="s">
        <v>224</v>
      </c>
      <c r="B230" s="81" t="s">
        <v>225</v>
      </c>
      <c r="C230" s="78">
        <v>20</v>
      </c>
      <c r="D230" s="78" t="s">
        <v>18</v>
      </c>
      <c r="E230" s="79">
        <v>3613500</v>
      </c>
      <c r="F230" s="80">
        <f>E230*C230</f>
        <v>72270000</v>
      </c>
      <c r="G230" s="62" t="s">
        <v>226</v>
      </c>
      <c r="H230" s="47">
        <f t="shared" si="11"/>
        <v>0</v>
      </c>
      <c r="I230" s="48">
        <f t="shared" si="10"/>
        <v>3613500</v>
      </c>
      <c r="J230" s="48"/>
    </row>
    <row r="231" spans="1:10" s="51" customFormat="1" ht="15.75" hidden="1" outlineLevel="2">
      <c r="A231" s="78"/>
      <c r="B231" s="81" t="s">
        <v>227</v>
      </c>
      <c r="C231" s="78"/>
      <c r="D231" s="78"/>
      <c r="E231" s="79">
        <v>0</v>
      </c>
      <c r="F231" s="86"/>
      <c r="G231" s="50"/>
      <c r="H231" s="47">
        <f t="shared" si="11"/>
        <v>0</v>
      </c>
      <c r="I231" s="48">
        <f t="shared" si="10"/>
        <v>0</v>
      </c>
      <c r="J231" s="48"/>
    </row>
    <row r="232" spans="1:10" s="51" customFormat="1" ht="15.75" hidden="1" outlineLevel="2">
      <c r="A232" s="78"/>
      <c r="B232" s="81" t="s">
        <v>228</v>
      </c>
      <c r="C232" s="78"/>
      <c r="D232" s="78"/>
      <c r="E232" s="79">
        <v>0</v>
      </c>
      <c r="F232" s="86"/>
      <c r="G232" s="50"/>
      <c r="H232" s="47">
        <f t="shared" si="11"/>
        <v>0</v>
      </c>
      <c r="I232" s="48">
        <f t="shared" si="10"/>
        <v>0</v>
      </c>
      <c r="J232" s="48"/>
    </row>
    <row r="233" spans="1:10" s="51" customFormat="1" ht="15.75" hidden="1" outlineLevel="2">
      <c r="A233" s="78"/>
      <c r="B233" s="81" t="s">
        <v>229</v>
      </c>
      <c r="C233" s="78"/>
      <c r="D233" s="78"/>
      <c r="E233" s="79">
        <v>0</v>
      </c>
      <c r="F233" s="86"/>
      <c r="G233" s="50"/>
      <c r="H233" s="47">
        <f t="shared" si="11"/>
        <v>0</v>
      </c>
      <c r="I233" s="48">
        <f t="shared" si="10"/>
        <v>0</v>
      </c>
      <c r="J233" s="48"/>
    </row>
    <row r="234" spans="1:10" s="51" customFormat="1" ht="15.75" hidden="1" outlineLevel="2">
      <c r="A234" s="78"/>
      <c r="B234" s="81" t="s">
        <v>230</v>
      </c>
      <c r="C234" s="78"/>
      <c r="D234" s="78"/>
      <c r="E234" s="79">
        <v>0</v>
      </c>
      <c r="F234" s="86"/>
      <c r="G234" s="50"/>
      <c r="H234" s="47">
        <f t="shared" si="11"/>
        <v>0</v>
      </c>
      <c r="I234" s="48">
        <f t="shared" si="10"/>
        <v>0</v>
      </c>
      <c r="J234" s="48"/>
    </row>
    <row r="235" spans="1:10" s="51" customFormat="1" ht="15.75" hidden="1" outlineLevel="2">
      <c r="A235" s="78"/>
      <c r="B235" s="81" t="s">
        <v>231</v>
      </c>
      <c r="C235" s="78"/>
      <c r="D235" s="78"/>
      <c r="E235" s="79">
        <v>0</v>
      </c>
      <c r="F235" s="86"/>
      <c r="G235" s="50"/>
      <c r="H235" s="47">
        <f t="shared" si="11"/>
        <v>0</v>
      </c>
      <c r="I235" s="48">
        <f t="shared" si="10"/>
        <v>0</v>
      </c>
      <c r="J235" s="48"/>
    </row>
    <row r="236" spans="1:10" s="51" customFormat="1" ht="15.75" outlineLevel="1" collapsed="1">
      <c r="A236" s="78" t="s">
        <v>232</v>
      </c>
      <c r="B236" s="86" t="s">
        <v>233</v>
      </c>
      <c r="C236" s="78">
        <v>20</v>
      </c>
      <c r="D236" s="78" t="s">
        <v>18</v>
      </c>
      <c r="E236" s="79">
        <v>8217000</v>
      </c>
      <c r="F236" s="80">
        <f>E236*C236</f>
        <v>164340000</v>
      </c>
      <c r="G236" s="62" t="s">
        <v>234</v>
      </c>
      <c r="H236" s="47">
        <f t="shared" si="11"/>
        <v>0</v>
      </c>
      <c r="I236" s="48">
        <f t="shared" si="10"/>
        <v>8217000</v>
      </c>
      <c r="J236" s="48"/>
    </row>
    <row r="237" spans="1:10" s="51" customFormat="1" ht="15.75" hidden="1" outlineLevel="2">
      <c r="A237" s="78"/>
      <c r="B237" s="81" t="s">
        <v>227</v>
      </c>
      <c r="C237" s="78"/>
      <c r="D237" s="78"/>
      <c r="E237" s="79">
        <v>0</v>
      </c>
      <c r="F237" s="86"/>
      <c r="G237" s="50"/>
      <c r="H237" s="47">
        <f t="shared" si="11"/>
        <v>0</v>
      </c>
      <c r="I237" s="48">
        <f t="shared" si="10"/>
        <v>0</v>
      </c>
      <c r="J237" s="48"/>
    </row>
    <row r="238" spans="1:10" s="54" customFormat="1" ht="15.75" hidden="1" outlineLevel="2">
      <c r="A238" s="85"/>
      <c r="B238" s="82" t="s">
        <v>235</v>
      </c>
      <c r="C238" s="85"/>
      <c r="D238" s="78"/>
      <c r="E238" s="79">
        <v>0</v>
      </c>
      <c r="F238" s="87"/>
      <c r="G238" s="52"/>
      <c r="H238" s="47">
        <f t="shared" si="11"/>
        <v>0</v>
      </c>
      <c r="I238" s="48">
        <f t="shared" si="10"/>
        <v>0</v>
      </c>
      <c r="J238" s="48"/>
    </row>
    <row r="239" spans="1:10" s="54" customFormat="1" ht="15.75" hidden="1" outlineLevel="2">
      <c r="A239" s="85"/>
      <c r="B239" s="82" t="s">
        <v>236</v>
      </c>
      <c r="C239" s="85"/>
      <c r="D239" s="78"/>
      <c r="E239" s="79">
        <v>0</v>
      </c>
      <c r="F239" s="87"/>
      <c r="G239" s="52"/>
      <c r="H239" s="47">
        <f t="shared" si="11"/>
        <v>0</v>
      </c>
      <c r="I239" s="48">
        <f t="shared" si="10"/>
        <v>0</v>
      </c>
      <c r="J239" s="48"/>
    </row>
    <row r="240" spans="1:10" s="54" customFormat="1" ht="15.75" hidden="1" outlineLevel="2">
      <c r="A240" s="85"/>
      <c r="B240" s="82" t="s">
        <v>237</v>
      </c>
      <c r="C240" s="85"/>
      <c r="D240" s="78"/>
      <c r="E240" s="79">
        <v>0</v>
      </c>
      <c r="F240" s="87"/>
      <c r="G240" s="52"/>
      <c r="H240" s="47">
        <f t="shared" si="11"/>
        <v>0</v>
      </c>
      <c r="I240" s="48">
        <f t="shared" si="10"/>
        <v>0</v>
      </c>
      <c r="J240" s="48"/>
    </row>
    <row r="241" spans="1:10" s="54" customFormat="1" ht="15.75" hidden="1" outlineLevel="2">
      <c r="A241" s="85"/>
      <c r="B241" s="82" t="s">
        <v>231</v>
      </c>
      <c r="C241" s="85"/>
      <c r="D241" s="78"/>
      <c r="E241" s="79">
        <v>0</v>
      </c>
      <c r="F241" s="87"/>
      <c r="G241" s="52"/>
      <c r="H241" s="47">
        <f t="shared" si="11"/>
        <v>0</v>
      </c>
      <c r="I241" s="48">
        <f t="shared" si="10"/>
        <v>0</v>
      </c>
      <c r="J241" s="48"/>
    </row>
    <row r="242" spans="1:10" s="51" customFormat="1" ht="15.75" outlineLevel="1" collapsed="1">
      <c r="A242" s="78" t="s">
        <v>238</v>
      </c>
      <c r="B242" s="81" t="s">
        <v>239</v>
      </c>
      <c r="C242" s="78">
        <v>2</v>
      </c>
      <c r="D242" s="78" t="s">
        <v>18</v>
      </c>
      <c r="E242" s="79">
        <v>24750000</v>
      </c>
      <c r="F242" s="80">
        <f>E242*C242</f>
        <v>49500000</v>
      </c>
      <c r="G242" s="62" t="s">
        <v>234</v>
      </c>
      <c r="H242" s="47">
        <f t="shared" si="11"/>
        <v>0</v>
      </c>
      <c r="I242" s="48">
        <f t="shared" si="10"/>
        <v>24750000</v>
      </c>
      <c r="J242" s="48"/>
    </row>
    <row r="243" spans="1:10" s="51" customFormat="1" ht="15.75" hidden="1" outlineLevel="2">
      <c r="A243" s="78"/>
      <c r="B243" s="81" t="s">
        <v>227</v>
      </c>
      <c r="C243" s="78"/>
      <c r="D243" s="78"/>
      <c r="E243" s="79">
        <v>0</v>
      </c>
      <c r="F243" s="86"/>
      <c r="G243" s="50"/>
      <c r="H243" s="47">
        <f t="shared" si="11"/>
        <v>0</v>
      </c>
      <c r="I243" s="48">
        <f t="shared" si="10"/>
        <v>0</v>
      </c>
      <c r="J243" s="48"/>
    </row>
    <row r="244" spans="1:10" s="51" customFormat="1" ht="15.75" hidden="1" outlineLevel="2">
      <c r="A244" s="78"/>
      <c r="B244" s="81" t="s">
        <v>240</v>
      </c>
      <c r="C244" s="78"/>
      <c r="D244" s="78"/>
      <c r="E244" s="79">
        <v>0</v>
      </c>
      <c r="F244" s="80"/>
      <c r="G244" s="50"/>
      <c r="H244" s="47">
        <f t="shared" si="11"/>
        <v>0</v>
      </c>
      <c r="I244" s="48">
        <f t="shared" si="10"/>
        <v>0</v>
      </c>
      <c r="J244" s="48"/>
    </row>
    <row r="245" spans="1:10" s="51" customFormat="1" ht="15.75" hidden="1" outlineLevel="2">
      <c r="A245" s="78"/>
      <c r="B245" s="81" t="s">
        <v>241</v>
      </c>
      <c r="C245" s="78"/>
      <c r="D245" s="78"/>
      <c r="E245" s="79">
        <v>0</v>
      </c>
      <c r="F245" s="80"/>
      <c r="G245" s="50"/>
      <c r="H245" s="47">
        <f t="shared" si="11"/>
        <v>0</v>
      </c>
      <c r="I245" s="48">
        <f t="shared" si="10"/>
        <v>0</v>
      </c>
      <c r="J245" s="48"/>
    </row>
    <row r="246" spans="1:10" s="51" customFormat="1" ht="15.75" hidden="1" outlineLevel="2">
      <c r="A246" s="78"/>
      <c r="B246" s="81" t="s">
        <v>236</v>
      </c>
      <c r="C246" s="78"/>
      <c r="D246" s="78"/>
      <c r="E246" s="79">
        <v>0</v>
      </c>
      <c r="F246" s="80"/>
      <c r="G246" s="50"/>
      <c r="H246" s="47">
        <f t="shared" si="11"/>
        <v>0</v>
      </c>
      <c r="I246" s="48">
        <f t="shared" si="10"/>
        <v>0</v>
      </c>
      <c r="J246" s="48"/>
    </row>
    <row r="247" spans="1:10" s="51" customFormat="1" ht="15.75" hidden="1" outlineLevel="2">
      <c r="A247" s="78"/>
      <c r="B247" s="81" t="s">
        <v>242</v>
      </c>
      <c r="C247" s="78"/>
      <c r="D247" s="78"/>
      <c r="E247" s="79">
        <v>0</v>
      </c>
      <c r="F247" s="80"/>
      <c r="G247" s="50"/>
      <c r="H247" s="47">
        <f t="shared" si="11"/>
        <v>0</v>
      </c>
      <c r="I247" s="48">
        <f t="shared" si="10"/>
        <v>0</v>
      </c>
      <c r="J247" s="48"/>
    </row>
    <row r="248" spans="1:10" s="51" customFormat="1" ht="15.75" hidden="1" outlineLevel="2">
      <c r="A248" s="78"/>
      <c r="B248" s="81" t="s">
        <v>231</v>
      </c>
      <c r="C248" s="78"/>
      <c r="D248" s="78"/>
      <c r="E248" s="79">
        <v>0</v>
      </c>
      <c r="F248" s="80"/>
      <c r="G248" s="50"/>
      <c r="H248" s="47">
        <f t="shared" si="11"/>
        <v>0</v>
      </c>
      <c r="I248" s="48">
        <f t="shared" si="10"/>
        <v>0</v>
      </c>
      <c r="J248" s="48"/>
    </row>
    <row r="249" spans="1:10" s="51" customFormat="1" ht="15.75" outlineLevel="1" collapsed="1">
      <c r="A249" s="78" t="s">
        <v>243</v>
      </c>
      <c r="B249" s="81" t="s">
        <v>244</v>
      </c>
      <c r="C249" s="78">
        <v>5</v>
      </c>
      <c r="D249" s="78" t="s">
        <v>18</v>
      </c>
      <c r="E249" s="79">
        <v>1089000</v>
      </c>
      <c r="F249" s="80">
        <f>E249*C249</f>
        <v>5445000</v>
      </c>
      <c r="G249" s="62" t="s">
        <v>245</v>
      </c>
      <c r="H249" s="47">
        <f t="shared" si="11"/>
        <v>0</v>
      </c>
      <c r="I249" s="48">
        <f t="shared" si="10"/>
        <v>1089000</v>
      </c>
      <c r="J249" s="48"/>
    </row>
    <row r="250" spans="1:10" s="51" customFormat="1" ht="15.75" hidden="1" outlineLevel="2">
      <c r="A250" s="78"/>
      <c r="B250" s="81" t="s">
        <v>246</v>
      </c>
      <c r="C250" s="78"/>
      <c r="D250" s="78"/>
      <c r="E250" s="79">
        <v>0</v>
      </c>
      <c r="F250" s="80"/>
      <c r="G250" s="50"/>
      <c r="H250" s="47">
        <f t="shared" si="11"/>
        <v>0</v>
      </c>
      <c r="I250" s="48">
        <f t="shared" si="10"/>
        <v>0</v>
      </c>
      <c r="J250" s="48"/>
    </row>
    <row r="251" spans="1:10" s="51" customFormat="1" ht="15.75" outlineLevel="1" collapsed="1">
      <c r="A251" s="78" t="s">
        <v>247</v>
      </c>
      <c r="B251" s="81" t="s">
        <v>248</v>
      </c>
      <c r="C251" s="78">
        <v>5</v>
      </c>
      <c r="D251" s="78" t="s">
        <v>18</v>
      </c>
      <c r="E251" s="79">
        <v>1089000</v>
      </c>
      <c r="F251" s="80">
        <f>E251*C251</f>
        <v>5445000</v>
      </c>
      <c r="G251" s="62" t="s">
        <v>245</v>
      </c>
      <c r="H251" s="47">
        <f t="shared" si="11"/>
        <v>0</v>
      </c>
      <c r="I251" s="48">
        <f t="shared" si="10"/>
        <v>1089000</v>
      </c>
      <c r="J251" s="48"/>
    </row>
    <row r="252" spans="1:10" s="51" customFormat="1" ht="15.75" hidden="1" outlineLevel="2">
      <c r="A252" s="78"/>
      <c r="B252" s="81" t="s">
        <v>246</v>
      </c>
      <c r="C252" s="78"/>
      <c r="D252" s="78"/>
      <c r="E252" s="79">
        <v>0</v>
      </c>
      <c r="F252" s="80"/>
      <c r="G252" s="50"/>
      <c r="H252" s="47">
        <f t="shared" si="11"/>
        <v>0</v>
      </c>
      <c r="I252" s="48">
        <f t="shared" si="10"/>
        <v>0</v>
      </c>
      <c r="J252" s="48"/>
    </row>
    <row r="253" spans="1:10" s="51" customFormat="1" ht="15.75" outlineLevel="1" collapsed="1">
      <c r="A253" s="78" t="s">
        <v>249</v>
      </c>
      <c r="B253" s="81" t="s">
        <v>250</v>
      </c>
      <c r="C253" s="78">
        <v>5</v>
      </c>
      <c r="D253" s="78" t="s">
        <v>18</v>
      </c>
      <c r="E253" s="79">
        <v>1089000</v>
      </c>
      <c r="F253" s="80">
        <f>E253*C253</f>
        <v>5445000</v>
      </c>
      <c r="G253" s="62" t="s">
        <v>245</v>
      </c>
      <c r="H253" s="47">
        <f t="shared" si="11"/>
        <v>0</v>
      </c>
      <c r="I253" s="48">
        <f t="shared" si="10"/>
        <v>1089000</v>
      </c>
      <c r="J253" s="48"/>
    </row>
    <row r="254" spans="1:10" s="51" customFormat="1" ht="15.75" hidden="1" outlineLevel="2">
      <c r="A254" s="78"/>
      <c r="B254" s="81" t="s">
        <v>246</v>
      </c>
      <c r="C254" s="78"/>
      <c r="D254" s="78"/>
      <c r="E254" s="79">
        <v>0</v>
      </c>
      <c r="F254" s="80"/>
      <c r="G254" s="50"/>
      <c r="H254" s="47">
        <f t="shared" si="11"/>
        <v>0</v>
      </c>
      <c r="I254" s="48">
        <f t="shared" si="10"/>
        <v>0</v>
      </c>
      <c r="J254" s="48"/>
    </row>
    <row r="255" spans="1:10" s="51" customFormat="1" ht="15.75" outlineLevel="1" collapsed="1">
      <c r="A255" s="78" t="s">
        <v>251</v>
      </c>
      <c r="B255" s="81" t="s">
        <v>252</v>
      </c>
      <c r="C255" s="78">
        <v>2</v>
      </c>
      <c r="D255" s="78" t="s">
        <v>18</v>
      </c>
      <c r="E255" s="79">
        <v>1089000</v>
      </c>
      <c r="F255" s="80">
        <f>E255*C255</f>
        <v>2178000</v>
      </c>
      <c r="G255" s="62" t="s">
        <v>245</v>
      </c>
      <c r="H255" s="47">
        <f t="shared" si="11"/>
        <v>0</v>
      </c>
      <c r="I255" s="48">
        <f t="shared" si="10"/>
        <v>1089000</v>
      </c>
      <c r="J255" s="48"/>
    </row>
    <row r="256" spans="1:10" s="51" customFormat="1" ht="15.75" outlineLevel="1">
      <c r="A256" s="109"/>
      <c r="B256" s="110" t="s">
        <v>246</v>
      </c>
      <c r="C256" s="109"/>
      <c r="D256" s="109"/>
      <c r="E256" s="111">
        <v>0</v>
      </c>
      <c r="F256" s="112"/>
      <c r="G256" s="50"/>
      <c r="H256" s="47">
        <f t="shared" si="11"/>
        <v>0</v>
      </c>
      <c r="I256" s="48">
        <f t="shared" si="10"/>
        <v>0</v>
      </c>
    </row>
    <row r="257" spans="1:10" s="44" customFormat="1" ht="15.75" collapsed="1">
      <c r="A257" s="100" t="s">
        <v>253</v>
      </c>
      <c r="B257" s="61" t="s">
        <v>287</v>
      </c>
      <c r="C257" s="19"/>
      <c r="D257" s="20"/>
      <c r="E257" s="21">
        <v>0</v>
      </c>
      <c r="F257" s="21">
        <f>SUM(F258:F292)</f>
        <v>9868790134</v>
      </c>
      <c r="G257" s="11"/>
      <c r="H257" s="47">
        <f t="shared" si="11"/>
        <v>0</v>
      </c>
      <c r="I257" s="48">
        <f t="shared" si="10"/>
        <v>0</v>
      </c>
      <c r="J257" s="48"/>
    </row>
    <row r="258" spans="1:10" s="44" customFormat="1" ht="15.75" hidden="1" outlineLevel="2">
      <c r="A258" s="100"/>
      <c r="B258" s="61" t="s">
        <v>451</v>
      </c>
      <c r="C258" s="19"/>
      <c r="D258" s="20"/>
      <c r="E258" s="21">
        <v>0</v>
      </c>
      <c r="F258" s="21"/>
      <c r="G258" s="11"/>
      <c r="H258" s="47"/>
      <c r="I258" s="48">
        <f t="shared" si="10"/>
        <v>0</v>
      </c>
      <c r="J258" s="48"/>
    </row>
    <row r="259" spans="1:10" s="34" customFormat="1" ht="15.75" hidden="1" outlineLevel="2">
      <c r="A259" s="101">
        <v>1</v>
      </c>
      <c r="B259" s="46" t="s">
        <v>452</v>
      </c>
      <c r="C259" s="12" t="s">
        <v>20</v>
      </c>
      <c r="D259" s="13">
        <v>294</v>
      </c>
      <c r="E259" s="14">
        <v>38279</v>
      </c>
      <c r="F259" s="14">
        <f>+E259*D259</f>
        <v>11254026</v>
      </c>
      <c r="G259" s="113"/>
      <c r="H259" s="47"/>
      <c r="I259" s="48">
        <f t="shared" si="10"/>
        <v>38279</v>
      </c>
      <c r="J259" s="102"/>
    </row>
    <row r="260" spans="1:10" s="34" customFormat="1" ht="15.75" hidden="1" outlineLevel="2">
      <c r="A260" s="101">
        <v>2</v>
      </c>
      <c r="B260" s="46" t="s">
        <v>453</v>
      </c>
      <c r="C260" s="12" t="s">
        <v>24</v>
      </c>
      <c r="D260" s="13">
        <v>9</v>
      </c>
      <c r="E260" s="14">
        <v>5901360</v>
      </c>
      <c r="F260" s="14">
        <f t="shared" ref="F260:F292" si="12">+E260*D260</f>
        <v>53112240</v>
      </c>
      <c r="G260" s="113"/>
      <c r="H260" s="47"/>
      <c r="I260" s="48">
        <f t="shared" si="10"/>
        <v>5901360</v>
      </c>
      <c r="J260" s="102"/>
    </row>
    <row r="261" spans="1:10" s="34" customFormat="1" ht="15.75" hidden="1" outlineLevel="2">
      <c r="A261" s="101">
        <v>3</v>
      </c>
      <c r="B261" s="46" t="s">
        <v>454</v>
      </c>
      <c r="C261" s="12" t="s">
        <v>18</v>
      </c>
      <c r="D261" s="13">
        <v>1</v>
      </c>
      <c r="E261" s="14">
        <v>3189924</v>
      </c>
      <c r="F261" s="14">
        <f t="shared" si="12"/>
        <v>3189924</v>
      </c>
      <c r="G261" s="113"/>
      <c r="H261" s="47"/>
      <c r="I261" s="48">
        <f t="shared" si="10"/>
        <v>3189924</v>
      </c>
      <c r="J261" s="102"/>
    </row>
    <row r="262" spans="1:10" s="34" customFormat="1" ht="15.75" hidden="1" outlineLevel="2">
      <c r="A262" s="101">
        <v>4</v>
      </c>
      <c r="B262" s="46" t="s">
        <v>455</v>
      </c>
      <c r="C262" s="12" t="s">
        <v>18</v>
      </c>
      <c r="D262" s="13">
        <v>1</v>
      </c>
      <c r="E262" s="14">
        <v>318992</v>
      </c>
      <c r="F262" s="14">
        <f t="shared" si="12"/>
        <v>318992</v>
      </c>
      <c r="G262" s="113"/>
      <c r="H262" s="47"/>
      <c r="I262" s="48">
        <f t="shared" si="10"/>
        <v>318992</v>
      </c>
      <c r="J262" s="102"/>
    </row>
    <row r="263" spans="1:10" s="34" customFormat="1" ht="15.75" hidden="1" outlineLevel="2">
      <c r="A263" s="101">
        <v>5</v>
      </c>
      <c r="B263" s="46" t="s">
        <v>456</v>
      </c>
      <c r="C263" s="12" t="s">
        <v>486</v>
      </c>
      <c r="D263" s="13">
        <v>250</v>
      </c>
      <c r="E263" s="14">
        <v>225835</v>
      </c>
      <c r="F263" s="14">
        <f t="shared" si="12"/>
        <v>56458750</v>
      </c>
      <c r="G263" s="113"/>
      <c r="H263" s="47"/>
      <c r="I263" s="48">
        <f t="shared" si="10"/>
        <v>225835</v>
      </c>
      <c r="J263" s="102"/>
    </row>
    <row r="264" spans="1:10" s="44" customFormat="1" ht="15.75" hidden="1" outlineLevel="2">
      <c r="A264" s="100">
        <v>0</v>
      </c>
      <c r="B264" s="61" t="s">
        <v>457</v>
      </c>
      <c r="C264" s="19">
        <v>0</v>
      </c>
      <c r="D264" s="20">
        <v>0</v>
      </c>
      <c r="E264" s="21">
        <v>0</v>
      </c>
      <c r="F264" s="21">
        <f t="shared" si="12"/>
        <v>0</v>
      </c>
      <c r="G264" s="11"/>
      <c r="H264" s="47"/>
      <c r="I264" s="48">
        <f t="shared" si="10"/>
        <v>0</v>
      </c>
      <c r="J264" s="48"/>
    </row>
    <row r="265" spans="1:10" s="44" customFormat="1" ht="15.75" hidden="1" outlineLevel="2">
      <c r="A265" s="100">
        <v>0</v>
      </c>
      <c r="B265" s="61" t="s">
        <v>458</v>
      </c>
      <c r="C265" s="19">
        <v>0</v>
      </c>
      <c r="D265" s="20">
        <v>0</v>
      </c>
      <c r="E265" s="21">
        <v>0</v>
      </c>
      <c r="F265" s="21">
        <f t="shared" si="12"/>
        <v>0</v>
      </c>
      <c r="G265" s="11"/>
      <c r="H265" s="47"/>
      <c r="I265" s="48">
        <f t="shared" si="10"/>
        <v>0</v>
      </c>
      <c r="J265" s="48"/>
    </row>
    <row r="266" spans="1:10" s="34" customFormat="1" ht="15.75" hidden="1" outlineLevel="2">
      <c r="A266" s="101">
        <v>6</v>
      </c>
      <c r="B266" s="46" t="s">
        <v>459</v>
      </c>
      <c r="C266" s="12" t="s">
        <v>18</v>
      </c>
      <c r="D266" s="13">
        <v>1</v>
      </c>
      <c r="E266" s="14">
        <v>386034799</v>
      </c>
      <c r="F266" s="14">
        <f t="shared" si="12"/>
        <v>386034799</v>
      </c>
      <c r="G266" s="113"/>
      <c r="H266" s="47"/>
      <c r="I266" s="48">
        <f t="shared" si="10"/>
        <v>386034799</v>
      </c>
      <c r="J266" s="102"/>
    </row>
    <row r="267" spans="1:10" s="34" customFormat="1" ht="15.75" hidden="1" outlineLevel="2">
      <c r="A267" s="101">
        <v>7</v>
      </c>
      <c r="B267" s="46" t="s">
        <v>460</v>
      </c>
      <c r="C267" s="12" t="s">
        <v>18</v>
      </c>
      <c r="D267" s="13">
        <v>1</v>
      </c>
      <c r="E267" s="14">
        <v>432074290</v>
      </c>
      <c r="F267" s="14">
        <f t="shared" si="12"/>
        <v>432074290</v>
      </c>
      <c r="G267" s="113"/>
      <c r="H267" s="47"/>
      <c r="I267" s="48">
        <f t="shared" si="10"/>
        <v>432074290</v>
      </c>
      <c r="J267" s="102"/>
    </row>
    <row r="268" spans="1:10" s="34" customFormat="1" ht="15.75" hidden="1" outlineLevel="2">
      <c r="A268" s="101">
        <v>8</v>
      </c>
      <c r="B268" s="46" t="s">
        <v>461</v>
      </c>
      <c r="C268" s="12" t="s">
        <v>18</v>
      </c>
      <c r="D268" s="13">
        <v>1</v>
      </c>
      <c r="E268" s="14">
        <v>451659570</v>
      </c>
      <c r="F268" s="14">
        <f t="shared" si="12"/>
        <v>451659570</v>
      </c>
      <c r="G268" s="113"/>
      <c r="H268" s="47"/>
      <c r="I268" s="48">
        <f t="shared" si="10"/>
        <v>451659570</v>
      </c>
      <c r="J268" s="102"/>
    </row>
    <row r="269" spans="1:10" s="34" customFormat="1" ht="15.75" hidden="1" outlineLevel="2">
      <c r="A269" s="101">
        <v>9</v>
      </c>
      <c r="B269" s="46" t="s">
        <v>462</v>
      </c>
      <c r="C269" s="12" t="s">
        <v>18</v>
      </c>
      <c r="D269" s="13">
        <v>1</v>
      </c>
      <c r="E269" s="14">
        <v>458344050</v>
      </c>
      <c r="F269" s="14">
        <f t="shared" si="12"/>
        <v>458344050</v>
      </c>
      <c r="G269" s="113"/>
      <c r="H269" s="47"/>
      <c r="I269" s="48">
        <f t="shared" ref="I269:I295" si="13">+ROUND(E269,0)</f>
        <v>458344050</v>
      </c>
      <c r="J269" s="102"/>
    </row>
    <row r="270" spans="1:10" s="34" customFormat="1" ht="15.75" hidden="1" outlineLevel="2">
      <c r="A270" s="101">
        <v>10</v>
      </c>
      <c r="B270" s="46" t="s">
        <v>463</v>
      </c>
      <c r="C270" s="12" t="s">
        <v>18</v>
      </c>
      <c r="D270" s="13">
        <v>1</v>
      </c>
      <c r="E270" s="14">
        <v>513428530</v>
      </c>
      <c r="F270" s="14">
        <f t="shared" si="12"/>
        <v>513428530</v>
      </c>
      <c r="G270" s="113"/>
      <c r="H270" s="47"/>
      <c r="I270" s="48">
        <f t="shared" si="13"/>
        <v>513428530</v>
      </c>
      <c r="J270" s="102"/>
    </row>
    <row r="271" spans="1:10" s="34" customFormat="1" ht="15.75" hidden="1" outlineLevel="2">
      <c r="A271" s="101">
        <v>11</v>
      </c>
      <c r="B271" s="46" t="s">
        <v>464</v>
      </c>
      <c r="C271" s="12" t="s">
        <v>18</v>
      </c>
      <c r="D271" s="13">
        <v>2</v>
      </c>
      <c r="E271" s="14">
        <v>518785970</v>
      </c>
      <c r="F271" s="14">
        <f t="shared" si="12"/>
        <v>1037571940</v>
      </c>
      <c r="G271" s="113"/>
      <c r="H271" s="47"/>
      <c r="I271" s="48">
        <f t="shared" si="13"/>
        <v>518785970</v>
      </c>
      <c r="J271" s="102"/>
    </row>
    <row r="272" spans="1:10" s="34" customFormat="1" ht="15.75" hidden="1" outlineLevel="2">
      <c r="A272" s="101">
        <v>12</v>
      </c>
      <c r="B272" s="46" t="s">
        <v>465</v>
      </c>
      <c r="C272" s="12" t="s">
        <v>18</v>
      </c>
      <c r="D272" s="13">
        <v>2</v>
      </c>
      <c r="E272" s="14">
        <v>523439539</v>
      </c>
      <c r="F272" s="14">
        <f t="shared" si="12"/>
        <v>1046879078</v>
      </c>
      <c r="G272" s="113"/>
      <c r="H272" s="47"/>
      <c r="I272" s="48">
        <f t="shared" si="13"/>
        <v>523439539</v>
      </c>
      <c r="J272" s="102"/>
    </row>
    <row r="273" spans="1:10" s="44" customFormat="1" ht="15.75" hidden="1" outlineLevel="2">
      <c r="A273" s="100">
        <v>0</v>
      </c>
      <c r="B273" s="61" t="s">
        <v>466</v>
      </c>
      <c r="C273" s="19">
        <v>0</v>
      </c>
      <c r="D273" s="20">
        <v>0</v>
      </c>
      <c r="E273" s="21">
        <v>0</v>
      </c>
      <c r="F273" s="21">
        <f t="shared" si="12"/>
        <v>0</v>
      </c>
      <c r="G273" s="11"/>
      <c r="H273" s="47"/>
      <c r="I273" s="48">
        <f t="shared" si="13"/>
        <v>0</v>
      </c>
      <c r="J273" s="48"/>
    </row>
    <row r="274" spans="1:10" s="34" customFormat="1" ht="31.5" hidden="1" outlineLevel="2">
      <c r="A274" s="101">
        <v>13</v>
      </c>
      <c r="B274" s="46" t="s">
        <v>467</v>
      </c>
      <c r="C274" s="12" t="s">
        <v>18</v>
      </c>
      <c r="D274" s="13">
        <v>1</v>
      </c>
      <c r="E274" s="14">
        <v>32966128</v>
      </c>
      <c r="F274" s="14">
        <f t="shared" si="12"/>
        <v>32966128</v>
      </c>
      <c r="G274" s="113"/>
      <c r="H274" s="47"/>
      <c r="I274" s="48">
        <f t="shared" si="13"/>
        <v>32966128</v>
      </c>
      <c r="J274" s="102"/>
    </row>
    <row r="275" spans="1:10" s="34" customFormat="1" ht="31.5" hidden="1" outlineLevel="2">
      <c r="A275" s="101">
        <v>14</v>
      </c>
      <c r="B275" s="46" t="s">
        <v>468</v>
      </c>
      <c r="C275" s="12" t="s">
        <v>18</v>
      </c>
      <c r="D275" s="13">
        <v>9</v>
      </c>
      <c r="E275" s="14">
        <v>34557127</v>
      </c>
      <c r="F275" s="14">
        <f t="shared" si="12"/>
        <v>311014143</v>
      </c>
      <c r="G275" s="113"/>
      <c r="H275" s="47"/>
      <c r="I275" s="48">
        <f t="shared" si="13"/>
        <v>34557127</v>
      </c>
      <c r="J275" s="102"/>
    </row>
    <row r="276" spans="1:10" s="34" customFormat="1" ht="31.5" hidden="1" outlineLevel="2">
      <c r="A276" s="101">
        <v>15</v>
      </c>
      <c r="B276" s="46" t="s">
        <v>469</v>
      </c>
      <c r="C276" s="12" t="s">
        <v>18</v>
      </c>
      <c r="D276" s="13">
        <v>8</v>
      </c>
      <c r="E276" s="14">
        <v>39825896</v>
      </c>
      <c r="F276" s="14">
        <f t="shared" si="12"/>
        <v>318607168</v>
      </c>
      <c r="G276" s="113"/>
      <c r="H276" s="47"/>
      <c r="I276" s="48">
        <f t="shared" si="13"/>
        <v>39825896</v>
      </c>
      <c r="J276" s="102"/>
    </row>
    <row r="277" spans="1:10" s="34" customFormat="1" ht="31.5" hidden="1" outlineLevel="2">
      <c r="A277" s="101">
        <v>16</v>
      </c>
      <c r="B277" s="46" t="s">
        <v>470</v>
      </c>
      <c r="C277" s="12" t="s">
        <v>18</v>
      </c>
      <c r="D277" s="13">
        <v>28</v>
      </c>
      <c r="E277" s="14">
        <v>42023127</v>
      </c>
      <c r="F277" s="14">
        <f t="shared" si="12"/>
        <v>1176647556</v>
      </c>
      <c r="G277" s="113"/>
      <c r="H277" s="47"/>
      <c r="I277" s="48">
        <f t="shared" si="13"/>
        <v>42023127</v>
      </c>
      <c r="J277" s="102"/>
    </row>
    <row r="278" spans="1:10" s="34" customFormat="1" ht="31.5" hidden="1" outlineLevel="2">
      <c r="A278" s="101">
        <v>17</v>
      </c>
      <c r="B278" s="46" t="s">
        <v>471</v>
      </c>
      <c r="C278" s="12" t="s">
        <v>18</v>
      </c>
      <c r="D278" s="13">
        <v>3</v>
      </c>
      <c r="E278" s="14">
        <v>46675127</v>
      </c>
      <c r="F278" s="14">
        <f t="shared" si="12"/>
        <v>140025381</v>
      </c>
      <c r="G278" s="113"/>
      <c r="H278" s="47"/>
      <c r="I278" s="48">
        <f t="shared" si="13"/>
        <v>46675127</v>
      </c>
      <c r="J278" s="102"/>
    </row>
    <row r="279" spans="1:10" s="34" customFormat="1" ht="15.75" hidden="1" outlineLevel="2">
      <c r="A279" s="101">
        <v>18</v>
      </c>
      <c r="B279" s="46" t="s">
        <v>472</v>
      </c>
      <c r="C279" s="12" t="s">
        <v>18</v>
      </c>
      <c r="D279" s="13">
        <v>49</v>
      </c>
      <c r="E279" s="14">
        <v>4601000</v>
      </c>
      <c r="F279" s="14">
        <f t="shared" si="12"/>
        <v>225449000</v>
      </c>
      <c r="G279" s="113"/>
      <c r="H279" s="47"/>
      <c r="I279" s="48">
        <f t="shared" si="13"/>
        <v>4601000</v>
      </c>
      <c r="J279" s="102"/>
    </row>
    <row r="280" spans="1:10" s="34" customFormat="1" ht="15.75" hidden="1" outlineLevel="2">
      <c r="A280" s="101">
        <v>19</v>
      </c>
      <c r="B280" s="46" t="s">
        <v>473</v>
      </c>
      <c r="C280" s="12" t="s">
        <v>18</v>
      </c>
      <c r="D280" s="13">
        <v>42</v>
      </c>
      <c r="E280" s="14">
        <v>2432056</v>
      </c>
      <c r="F280" s="14">
        <f t="shared" si="12"/>
        <v>102146352</v>
      </c>
      <c r="G280" s="113"/>
      <c r="H280" s="47"/>
      <c r="I280" s="48">
        <f t="shared" si="13"/>
        <v>2432056</v>
      </c>
      <c r="J280" s="102"/>
    </row>
    <row r="281" spans="1:10" s="34" customFormat="1" ht="15.75" hidden="1" outlineLevel="2">
      <c r="A281" s="101">
        <v>20</v>
      </c>
      <c r="B281" s="46" t="s">
        <v>474</v>
      </c>
      <c r="C281" s="12" t="s">
        <v>18</v>
      </c>
      <c r="D281" s="13">
        <v>25</v>
      </c>
      <c r="E281" s="14">
        <v>11042848</v>
      </c>
      <c r="F281" s="14">
        <f t="shared" si="12"/>
        <v>276071200</v>
      </c>
      <c r="G281" s="113"/>
      <c r="H281" s="47"/>
      <c r="I281" s="48">
        <f t="shared" si="13"/>
        <v>11042848</v>
      </c>
      <c r="J281" s="102"/>
    </row>
    <row r="282" spans="1:10" s="34" customFormat="1" ht="15.75" hidden="1" outlineLevel="2">
      <c r="A282" s="101">
        <v>21</v>
      </c>
      <c r="B282" s="46" t="s">
        <v>475</v>
      </c>
      <c r="C282" s="12" t="s">
        <v>18</v>
      </c>
      <c r="D282" s="13">
        <v>40</v>
      </c>
      <c r="E282" s="14">
        <v>11184448</v>
      </c>
      <c r="F282" s="14">
        <f t="shared" si="12"/>
        <v>447377920</v>
      </c>
      <c r="G282" s="113"/>
      <c r="H282" s="47"/>
      <c r="I282" s="48">
        <f t="shared" si="13"/>
        <v>11184448</v>
      </c>
      <c r="J282" s="102"/>
    </row>
    <row r="283" spans="1:10" s="34" customFormat="1" ht="15.75" hidden="1" outlineLevel="2">
      <c r="A283" s="101">
        <v>22</v>
      </c>
      <c r="B283" s="46" t="s">
        <v>476</v>
      </c>
      <c r="C283" s="12" t="s">
        <v>18</v>
      </c>
      <c r="D283" s="13">
        <v>43</v>
      </c>
      <c r="E283" s="14">
        <v>11467648</v>
      </c>
      <c r="F283" s="14">
        <f t="shared" si="12"/>
        <v>493108864</v>
      </c>
      <c r="G283" s="113"/>
      <c r="H283" s="47"/>
      <c r="I283" s="48">
        <f t="shared" si="13"/>
        <v>11467648</v>
      </c>
      <c r="J283" s="102"/>
    </row>
    <row r="284" spans="1:10" s="34" customFormat="1" ht="15.75" hidden="1" outlineLevel="2">
      <c r="A284" s="101">
        <v>23</v>
      </c>
      <c r="B284" s="46" t="s">
        <v>477</v>
      </c>
      <c r="C284" s="12" t="s">
        <v>18</v>
      </c>
      <c r="D284" s="13">
        <v>45</v>
      </c>
      <c r="E284" s="14">
        <v>11892447</v>
      </c>
      <c r="F284" s="14">
        <f t="shared" si="12"/>
        <v>535160115</v>
      </c>
      <c r="G284" s="113"/>
      <c r="H284" s="47"/>
      <c r="I284" s="48">
        <f t="shared" si="13"/>
        <v>11892447</v>
      </c>
      <c r="J284" s="102"/>
    </row>
    <row r="285" spans="1:10" s="34" customFormat="1" ht="15.75" hidden="1" outlineLevel="2">
      <c r="A285" s="101">
        <v>24</v>
      </c>
      <c r="B285" s="46" t="s">
        <v>478</v>
      </c>
      <c r="C285" s="12" t="s">
        <v>18</v>
      </c>
      <c r="D285" s="13">
        <v>11</v>
      </c>
      <c r="E285" s="14">
        <v>13026429</v>
      </c>
      <c r="F285" s="14">
        <f t="shared" si="12"/>
        <v>143290719</v>
      </c>
      <c r="G285" s="113"/>
      <c r="H285" s="47"/>
      <c r="I285" s="48">
        <f t="shared" si="13"/>
        <v>13026429</v>
      </c>
      <c r="J285" s="102"/>
    </row>
    <row r="286" spans="1:10" s="34" customFormat="1" ht="15.75" hidden="1" outlineLevel="2">
      <c r="A286" s="101">
        <v>25</v>
      </c>
      <c r="B286" s="46" t="s">
        <v>479</v>
      </c>
      <c r="C286" s="12" t="s">
        <v>18</v>
      </c>
      <c r="D286" s="13">
        <v>7</v>
      </c>
      <c r="E286" s="14">
        <v>13805229</v>
      </c>
      <c r="F286" s="14">
        <f t="shared" si="12"/>
        <v>96636603</v>
      </c>
      <c r="G286" s="113"/>
      <c r="H286" s="47"/>
      <c r="I286" s="48">
        <f t="shared" si="13"/>
        <v>13805229</v>
      </c>
      <c r="J286" s="102"/>
    </row>
    <row r="287" spans="1:10" s="44" customFormat="1" ht="15.75" hidden="1" outlineLevel="2">
      <c r="A287" s="100">
        <v>0</v>
      </c>
      <c r="B287" s="61" t="s">
        <v>480</v>
      </c>
      <c r="C287" s="19">
        <v>0</v>
      </c>
      <c r="D287" s="20">
        <v>0</v>
      </c>
      <c r="E287" s="21">
        <v>0</v>
      </c>
      <c r="F287" s="21">
        <f t="shared" si="12"/>
        <v>0</v>
      </c>
      <c r="G287" s="11"/>
      <c r="H287" s="47"/>
      <c r="I287" s="48">
        <f t="shared" si="13"/>
        <v>0</v>
      </c>
      <c r="J287" s="48"/>
    </row>
    <row r="288" spans="1:10" s="34" customFormat="1" ht="15.75" hidden="1" outlineLevel="2">
      <c r="A288" s="101">
        <v>26</v>
      </c>
      <c r="B288" s="46" t="s">
        <v>481</v>
      </c>
      <c r="C288" s="12" t="s">
        <v>18</v>
      </c>
      <c r="D288" s="13">
        <v>171</v>
      </c>
      <c r="E288" s="14">
        <v>1053884</v>
      </c>
      <c r="F288" s="14">
        <f t="shared" si="12"/>
        <v>180214164</v>
      </c>
      <c r="G288" s="113"/>
      <c r="H288" s="47"/>
      <c r="I288" s="48">
        <f t="shared" si="13"/>
        <v>1053884</v>
      </c>
      <c r="J288" s="102"/>
    </row>
    <row r="289" spans="1:10" s="44" customFormat="1" ht="15.75" hidden="1" outlineLevel="2">
      <c r="A289" s="100">
        <v>0</v>
      </c>
      <c r="B289" s="61" t="s">
        <v>482</v>
      </c>
      <c r="C289" s="19">
        <v>0</v>
      </c>
      <c r="D289" s="20">
        <v>0</v>
      </c>
      <c r="E289" s="21">
        <v>0</v>
      </c>
      <c r="F289" s="21">
        <f t="shared" si="12"/>
        <v>0</v>
      </c>
      <c r="G289" s="11"/>
      <c r="H289" s="47"/>
      <c r="I289" s="48">
        <f t="shared" si="13"/>
        <v>0</v>
      </c>
      <c r="J289" s="48"/>
    </row>
    <row r="290" spans="1:10" s="34" customFormat="1" ht="15.75" hidden="1" outlineLevel="2">
      <c r="A290" s="101">
        <v>27</v>
      </c>
      <c r="B290" s="46" t="s">
        <v>483</v>
      </c>
      <c r="C290" s="12" t="s">
        <v>18</v>
      </c>
      <c r="D290" s="13">
        <v>1</v>
      </c>
      <c r="E290" s="14">
        <v>59008683</v>
      </c>
      <c r="F290" s="14">
        <f t="shared" si="12"/>
        <v>59008683</v>
      </c>
      <c r="G290" s="113"/>
      <c r="H290" s="47"/>
      <c r="I290" s="48">
        <f t="shared" si="13"/>
        <v>59008683</v>
      </c>
      <c r="J290" s="102"/>
    </row>
    <row r="291" spans="1:10" s="44" customFormat="1" ht="15.75" hidden="1" outlineLevel="2">
      <c r="A291" s="100">
        <v>0</v>
      </c>
      <c r="B291" s="61" t="s">
        <v>484</v>
      </c>
      <c r="C291" s="19">
        <v>0</v>
      </c>
      <c r="D291" s="20">
        <v>0</v>
      </c>
      <c r="E291" s="21">
        <v>0</v>
      </c>
      <c r="F291" s="21">
        <f t="shared" si="12"/>
        <v>0</v>
      </c>
      <c r="G291" s="11"/>
      <c r="H291" s="47"/>
      <c r="I291" s="48">
        <f t="shared" si="13"/>
        <v>0</v>
      </c>
      <c r="J291" s="48"/>
    </row>
    <row r="292" spans="1:10" s="34" customFormat="1" ht="31.5" hidden="1" outlineLevel="2">
      <c r="A292" s="101">
        <v>28</v>
      </c>
      <c r="B292" s="46" t="s">
        <v>485</v>
      </c>
      <c r="C292" s="12" t="s">
        <v>18</v>
      </c>
      <c r="D292" s="13">
        <v>1</v>
      </c>
      <c r="E292" s="14">
        <v>880739949</v>
      </c>
      <c r="F292" s="14">
        <f t="shared" si="12"/>
        <v>880739949</v>
      </c>
      <c r="G292" s="113"/>
      <c r="H292" s="47"/>
      <c r="I292" s="48">
        <f t="shared" si="13"/>
        <v>880739949</v>
      </c>
      <c r="J292" s="102"/>
    </row>
    <row r="293" spans="1:10" s="44" customFormat="1" ht="15.75" collapsed="1">
      <c r="A293" s="100" t="s">
        <v>283</v>
      </c>
      <c r="B293" s="61" t="s">
        <v>487</v>
      </c>
      <c r="C293" s="19"/>
      <c r="D293" s="20"/>
      <c r="E293" s="21">
        <v>0</v>
      </c>
      <c r="F293" s="21">
        <f>SUM(F294:F295)</f>
        <v>660000000</v>
      </c>
      <c r="G293" s="11"/>
      <c r="H293" s="47">
        <f t="shared" ref="H293" si="14">+ROUND(E293*$I$12,-3)</f>
        <v>0</v>
      </c>
      <c r="I293" s="48">
        <f t="shared" si="13"/>
        <v>0</v>
      </c>
      <c r="J293" s="48"/>
    </row>
    <row r="294" spans="1:10" s="44" customFormat="1" ht="15.75" hidden="1" outlineLevel="2">
      <c r="A294" s="100"/>
      <c r="B294" s="61" t="s">
        <v>451</v>
      </c>
      <c r="C294" s="19"/>
      <c r="D294" s="20"/>
      <c r="E294" s="21">
        <v>0</v>
      </c>
      <c r="F294" s="21"/>
      <c r="G294" s="11"/>
      <c r="H294" s="47"/>
      <c r="I294" s="48">
        <f t="shared" si="13"/>
        <v>0</v>
      </c>
      <c r="J294" s="48"/>
    </row>
    <row r="295" spans="1:10" s="34" customFormat="1" ht="141.75" hidden="1" outlineLevel="2">
      <c r="A295" s="101">
        <v>1</v>
      </c>
      <c r="B295" s="46" t="s">
        <v>488</v>
      </c>
      <c r="C295" s="12" t="s">
        <v>489</v>
      </c>
      <c r="D295" s="13">
        <v>2</v>
      </c>
      <c r="E295" s="14">
        <v>330000000</v>
      </c>
      <c r="F295" s="14">
        <f>+E295*D295</f>
        <v>660000000</v>
      </c>
      <c r="G295" s="113"/>
      <c r="H295" s="47"/>
      <c r="I295" s="48">
        <f t="shared" si="13"/>
        <v>330000000</v>
      </c>
      <c r="J295" s="102"/>
    </row>
    <row r="296" spans="1:10" s="58" customFormat="1" ht="16.5">
      <c r="A296" s="103"/>
      <c r="B296" s="56" t="s">
        <v>492</v>
      </c>
      <c r="C296" s="57"/>
      <c r="D296" s="22"/>
      <c r="E296" s="23"/>
      <c r="F296" s="25">
        <f>+F12+F15+F29+F35+F103+F257+F293</f>
        <v>23382583426</v>
      </c>
      <c r="G296" s="24"/>
      <c r="H296" s="18">
        <v>26325028329.654545</v>
      </c>
    </row>
    <row r="297" spans="1:10" s="34" customFormat="1" ht="15.75">
      <c r="A297" s="33"/>
      <c r="C297" s="35"/>
      <c r="D297" s="3"/>
      <c r="E297" s="4"/>
      <c r="G297" s="4"/>
      <c r="H297" s="102"/>
    </row>
  </sheetData>
  <printOptions horizontalCentered="1"/>
  <pageMargins left="0.31" right="0.15748031496063" top="0.43307086614173201" bottom="0.31496062992126" header="0.15748031496063" footer="0.15748031496063"/>
  <pageSetup paperSize="9" orientation="landscape" blackAndWhite="1" r:id="rId1"/>
  <headerFooter alignWithMargins="0">
    <oddHeader>&amp;L&amp;"VNI-Aptima,Italic"&amp;8                &amp;F&amp;R&amp;"VNI-Aptima,Italic"&amp;8&amp;A</oddHeader>
    <oddFooter>&amp;C&amp;"VNI-Aptima,Italic"&amp;8TRANG THU &amp;P/&amp;N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6"/>
  <sheetViews>
    <sheetView zoomScale="70" zoomScaleNormal="70" workbookViewId="0">
      <selection activeCell="D85" sqref="D85"/>
    </sheetView>
  </sheetViews>
  <sheetFormatPr defaultRowHeight="15"/>
  <cols>
    <col min="1" max="1" width="5.7109375" bestFit="1" customWidth="1"/>
    <col min="2" max="2" width="56.42578125" customWidth="1"/>
    <col min="3" max="3" width="7.140625" bestFit="1" customWidth="1"/>
    <col min="4" max="4" width="14.7109375" bestFit="1" customWidth="1"/>
    <col min="5" max="5" width="21" style="300" bestFit="1" customWidth="1"/>
    <col min="6" max="6" width="20.140625" style="300" bestFit="1" customWidth="1"/>
    <col min="7" max="7" width="18.85546875" bestFit="1" customWidth="1"/>
    <col min="8" max="8" width="22.140625" bestFit="1" customWidth="1"/>
    <col min="9" max="9" width="33.140625" customWidth="1"/>
    <col min="10" max="10" width="14.7109375" bestFit="1" customWidth="1"/>
  </cols>
  <sheetData>
    <row r="1" spans="1:9" ht="26.45" customHeight="1">
      <c r="A1" s="519" t="s">
        <v>545</v>
      </c>
      <c r="B1" s="519"/>
      <c r="C1" s="519"/>
      <c r="D1" s="519"/>
      <c r="E1" s="519"/>
      <c r="F1" s="519"/>
      <c r="G1" s="519"/>
      <c r="H1" s="519"/>
    </row>
    <row r="2" spans="1:9" ht="31.5">
      <c r="A2" s="36" t="s">
        <v>1</v>
      </c>
      <c r="B2" s="38" t="s">
        <v>2</v>
      </c>
      <c r="C2" s="38" t="s">
        <v>3</v>
      </c>
      <c r="D2" s="206" t="s">
        <v>4</v>
      </c>
      <c r="E2" s="206" t="s">
        <v>716</v>
      </c>
      <c r="F2" s="268" t="s">
        <v>719</v>
      </c>
      <c r="G2" s="268" t="s">
        <v>546</v>
      </c>
      <c r="H2" s="268" t="s">
        <v>720</v>
      </c>
    </row>
    <row r="3" spans="1:9" ht="15.75">
      <c r="A3" s="36" t="s">
        <v>7</v>
      </c>
      <c r="B3" s="36" t="s">
        <v>8</v>
      </c>
      <c r="C3" s="36" t="s">
        <v>9</v>
      </c>
      <c r="D3" s="207" t="s">
        <v>10</v>
      </c>
      <c r="E3" s="276"/>
      <c r="F3" s="276"/>
      <c r="G3" s="277"/>
      <c r="H3" s="277"/>
    </row>
    <row r="4" spans="1:9" ht="15.75">
      <c r="A4" s="36" t="s">
        <v>285</v>
      </c>
      <c r="B4" s="36" t="s">
        <v>756</v>
      </c>
      <c r="C4" s="36"/>
      <c r="D4" s="207"/>
      <c r="E4" s="276"/>
      <c r="F4" s="276"/>
      <c r="G4" s="277"/>
      <c r="H4" s="277"/>
    </row>
    <row r="5" spans="1:9" ht="15.75">
      <c r="A5" s="322" t="s">
        <v>255</v>
      </c>
      <c r="B5" s="323" t="s">
        <v>274</v>
      </c>
      <c r="C5" s="324"/>
      <c r="D5" s="318"/>
      <c r="E5" s="319"/>
      <c r="F5" s="320">
        <f>SUM(F6:F18)</f>
        <v>1506065868</v>
      </c>
      <c r="G5" s="320">
        <f>SUM(G6:G18)</f>
        <v>150606586.80000001</v>
      </c>
      <c r="H5" s="321">
        <f>SUM(H6:H18)</f>
        <v>1656672454.8000002</v>
      </c>
    </row>
    <row r="6" spans="1:9" ht="47.25">
      <c r="A6" s="148">
        <v>1</v>
      </c>
      <c r="B6" s="149" t="s">
        <v>748</v>
      </c>
      <c r="C6" s="150" t="s">
        <v>258</v>
      </c>
      <c r="D6" s="151">
        <v>66</v>
      </c>
      <c r="E6" s="273">
        <v>5119793</v>
      </c>
      <c r="F6" s="280">
        <f t="shared" ref="F6:F15" si="0">D6*E6</f>
        <v>337906338</v>
      </c>
      <c r="G6" s="281">
        <f>F6*10/100</f>
        <v>33790633.799999997</v>
      </c>
      <c r="H6" s="281">
        <f>G6+F6</f>
        <v>371696971.80000001</v>
      </c>
      <c r="I6" s="314"/>
    </row>
    <row r="7" spans="1:9" ht="47.25">
      <c r="A7" s="148">
        <v>2</v>
      </c>
      <c r="B7" s="149" t="s">
        <v>749</v>
      </c>
      <c r="C7" s="150" t="s">
        <v>258</v>
      </c>
      <c r="D7" s="151">
        <v>172</v>
      </c>
      <c r="E7" s="273">
        <v>1958793</v>
      </c>
      <c r="F7" s="280">
        <f t="shared" si="0"/>
        <v>336912396</v>
      </c>
      <c r="G7" s="281">
        <f t="shared" ref="G7:G27" si="1">F7*10/100</f>
        <v>33691239.600000001</v>
      </c>
      <c r="H7" s="281">
        <f t="shared" ref="H7:H27" si="2">G7+F7</f>
        <v>370603635.60000002</v>
      </c>
    </row>
    <row r="8" spans="1:9" ht="47.25">
      <c r="A8" s="148">
        <v>3</v>
      </c>
      <c r="B8" s="149" t="s">
        <v>750</v>
      </c>
      <c r="C8" s="150" t="s">
        <v>258</v>
      </c>
      <c r="D8" s="151">
        <v>4</v>
      </c>
      <c r="E8" s="273">
        <v>14583030</v>
      </c>
      <c r="F8" s="280">
        <f t="shared" si="0"/>
        <v>58332120</v>
      </c>
      <c r="G8" s="281">
        <f t="shared" si="1"/>
        <v>5833212</v>
      </c>
      <c r="H8" s="281">
        <f t="shared" si="2"/>
        <v>64165332</v>
      </c>
    </row>
    <row r="9" spans="1:9" ht="63">
      <c r="A9" s="148">
        <v>4</v>
      </c>
      <c r="B9" s="149" t="s">
        <v>751</v>
      </c>
      <c r="C9" s="150" t="s">
        <v>258</v>
      </c>
      <c r="D9" s="151">
        <v>4</v>
      </c>
      <c r="E9" s="273">
        <v>44173031</v>
      </c>
      <c r="F9" s="280">
        <f t="shared" si="0"/>
        <v>176692124</v>
      </c>
      <c r="G9" s="281">
        <f t="shared" si="1"/>
        <v>17669212.399999999</v>
      </c>
      <c r="H9" s="281">
        <f t="shared" si="2"/>
        <v>194361336.40000001</v>
      </c>
    </row>
    <row r="10" spans="1:9" ht="47.25">
      <c r="A10" s="148">
        <v>5</v>
      </c>
      <c r="B10" s="149" t="s">
        <v>263</v>
      </c>
      <c r="C10" s="150" t="s">
        <v>258</v>
      </c>
      <c r="D10" s="151">
        <v>24</v>
      </c>
      <c r="E10" s="273">
        <v>5700030</v>
      </c>
      <c r="F10" s="280">
        <f t="shared" si="0"/>
        <v>136800720</v>
      </c>
      <c r="G10" s="281">
        <f t="shared" si="1"/>
        <v>13680072</v>
      </c>
      <c r="H10" s="281">
        <f t="shared" si="2"/>
        <v>150480792</v>
      </c>
    </row>
    <row r="11" spans="1:9" ht="31.5">
      <c r="A11" s="148">
        <v>6</v>
      </c>
      <c r="B11" s="149" t="s">
        <v>264</v>
      </c>
      <c r="C11" s="150" t="s">
        <v>265</v>
      </c>
      <c r="D11" s="151">
        <v>4</v>
      </c>
      <c r="E11" s="273">
        <v>174875</v>
      </c>
      <c r="F11" s="280">
        <f t="shared" si="0"/>
        <v>699500</v>
      </c>
      <c r="G11" s="281">
        <f t="shared" si="1"/>
        <v>69950</v>
      </c>
      <c r="H11" s="281">
        <f t="shared" si="2"/>
        <v>769450</v>
      </c>
    </row>
    <row r="12" spans="1:9" ht="31.5">
      <c r="A12" s="148">
        <v>7</v>
      </c>
      <c r="B12" s="149" t="s">
        <v>752</v>
      </c>
      <c r="C12" s="150" t="s">
        <v>258</v>
      </c>
      <c r="D12" s="151">
        <v>4</v>
      </c>
      <c r="E12" s="273">
        <v>33353013</v>
      </c>
      <c r="F12" s="280">
        <f t="shared" si="0"/>
        <v>133412052</v>
      </c>
      <c r="G12" s="281">
        <f t="shared" si="1"/>
        <v>13341205.199999999</v>
      </c>
      <c r="H12" s="281">
        <f t="shared" si="2"/>
        <v>146753257.19999999</v>
      </c>
    </row>
    <row r="13" spans="1:9" ht="15.75">
      <c r="A13" s="148">
        <v>8</v>
      </c>
      <c r="B13" s="149" t="s">
        <v>267</v>
      </c>
      <c r="C13" s="150" t="s">
        <v>258</v>
      </c>
      <c r="D13" s="151">
        <v>4</v>
      </c>
      <c r="E13" s="273">
        <v>2563793</v>
      </c>
      <c r="F13" s="280">
        <f t="shared" si="0"/>
        <v>10255172</v>
      </c>
      <c r="G13" s="281">
        <f t="shared" si="1"/>
        <v>1025517.2</v>
      </c>
      <c r="H13" s="281">
        <f t="shared" si="2"/>
        <v>11280689.199999999</v>
      </c>
    </row>
    <row r="14" spans="1:9" ht="31.5">
      <c r="A14" s="148">
        <v>9</v>
      </c>
      <c r="B14" s="149" t="s">
        <v>753</v>
      </c>
      <c r="C14" s="150" t="s">
        <v>18</v>
      </c>
      <c r="D14" s="151">
        <v>1</v>
      </c>
      <c r="E14" s="273">
        <v>22648013</v>
      </c>
      <c r="F14" s="280">
        <f t="shared" si="0"/>
        <v>22648013</v>
      </c>
      <c r="G14" s="281">
        <f t="shared" si="1"/>
        <v>2264801.2999999998</v>
      </c>
      <c r="H14" s="281">
        <f t="shared" si="2"/>
        <v>24912814.300000001</v>
      </c>
    </row>
    <row r="15" spans="1:9" ht="31.5">
      <c r="A15" s="148">
        <v>10</v>
      </c>
      <c r="B15" s="149" t="s">
        <v>269</v>
      </c>
      <c r="C15" s="150" t="s">
        <v>258</v>
      </c>
      <c r="D15" s="151">
        <v>1</v>
      </c>
      <c r="E15" s="273">
        <v>4157013</v>
      </c>
      <c r="F15" s="280">
        <f t="shared" si="0"/>
        <v>4157013</v>
      </c>
      <c r="G15" s="281">
        <f t="shared" si="1"/>
        <v>415701.3</v>
      </c>
      <c r="H15" s="281">
        <f t="shared" si="2"/>
        <v>4572714.3</v>
      </c>
    </row>
    <row r="16" spans="1:9" ht="15.75">
      <c r="A16" s="148"/>
      <c r="B16" s="145" t="s">
        <v>276</v>
      </c>
      <c r="C16" s="150"/>
      <c r="D16" s="151"/>
      <c r="E16" s="273"/>
      <c r="F16" s="280"/>
      <c r="G16" s="281"/>
      <c r="H16" s="281"/>
    </row>
    <row r="17" spans="1:9" ht="31.5">
      <c r="A17" s="148">
        <v>11</v>
      </c>
      <c r="B17" s="149" t="s">
        <v>754</v>
      </c>
      <c r="C17" s="150" t="s">
        <v>18</v>
      </c>
      <c r="D17" s="151">
        <v>1</v>
      </c>
      <c r="E17" s="273">
        <v>38975030</v>
      </c>
      <c r="F17" s="280">
        <f>D17*E17</f>
        <v>38975030</v>
      </c>
      <c r="G17" s="281">
        <f t="shared" si="1"/>
        <v>3897503</v>
      </c>
      <c r="H17" s="281">
        <f t="shared" si="2"/>
        <v>42872533</v>
      </c>
    </row>
    <row r="18" spans="1:9" ht="31.5">
      <c r="A18" s="148">
        <v>12</v>
      </c>
      <c r="B18" s="149" t="s">
        <v>755</v>
      </c>
      <c r="C18" s="150" t="s">
        <v>18</v>
      </c>
      <c r="D18" s="151">
        <v>13</v>
      </c>
      <c r="E18" s="273">
        <v>19175030</v>
      </c>
      <c r="F18" s="280">
        <f>D18*E18</f>
        <v>249275390</v>
      </c>
      <c r="G18" s="281">
        <f t="shared" si="1"/>
        <v>24927539</v>
      </c>
      <c r="H18" s="281">
        <f t="shared" si="2"/>
        <v>274202929</v>
      </c>
    </row>
    <row r="19" spans="1:9" ht="15.75">
      <c r="A19" s="309" t="s">
        <v>273</v>
      </c>
      <c r="B19" s="310" t="s">
        <v>449</v>
      </c>
      <c r="C19" s="311"/>
      <c r="D19" s="312"/>
      <c r="E19" s="325"/>
      <c r="F19" s="328">
        <f>SUM(F20:F24)</f>
        <v>5167584380.90909</v>
      </c>
      <c r="G19" s="329">
        <f t="shared" si="1"/>
        <v>516758438.09090894</v>
      </c>
      <c r="H19" s="329">
        <f>ROUND((G19+F19),-3)</f>
        <v>5684343000</v>
      </c>
    </row>
    <row r="20" spans="1:9" ht="31.5">
      <c r="A20" s="148">
        <v>1</v>
      </c>
      <c r="B20" s="149" t="s">
        <v>745</v>
      </c>
      <c r="C20" s="150" t="s">
        <v>16</v>
      </c>
      <c r="D20" s="151">
        <v>11</v>
      </c>
      <c r="E20" s="287">
        <v>300071688.18181819</v>
      </c>
      <c r="F20" s="280">
        <f>D20*E20</f>
        <v>3300788570</v>
      </c>
      <c r="G20" s="281">
        <f t="shared" si="1"/>
        <v>330078857</v>
      </c>
      <c r="H20" s="281">
        <f t="shared" si="2"/>
        <v>3630867427</v>
      </c>
    </row>
    <row r="21" spans="1:9" ht="15.75">
      <c r="A21" s="148">
        <v>2</v>
      </c>
      <c r="B21" s="149" t="s">
        <v>17</v>
      </c>
      <c r="C21" s="150" t="s">
        <v>18</v>
      </c>
      <c r="D21" s="151">
        <v>11</v>
      </c>
      <c r="E21" s="287">
        <v>25104869.999999996</v>
      </c>
      <c r="F21" s="280">
        <f>D21*E21</f>
        <v>276153569.99999994</v>
      </c>
      <c r="G21" s="281">
        <f t="shared" si="1"/>
        <v>27615356.999999996</v>
      </c>
      <c r="H21" s="281">
        <f t="shared" si="2"/>
        <v>303768926.99999994</v>
      </c>
    </row>
    <row r="22" spans="1:9" ht="31.5">
      <c r="A22" s="148">
        <v>3</v>
      </c>
      <c r="B22" s="149" t="s">
        <v>19</v>
      </c>
      <c r="C22" s="150" t="s">
        <v>20</v>
      </c>
      <c r="D22" s="151">
        <v>265</v>
      </c>
      <c r="E22" s="287">
        <v>38904.545454545449</v>
      </c>
      <c r="F22" s="280">
        <f>D22*E22</f>
        <v>10309704.545454543</v>
      </c>
      <c r="G22" s="281">
        <f t="shared" si="1"/>
        <v>1030970.4545454544</v>
      </c>
      <c r="H22" s="281">
        <f t="shared" si="2"/>
        <v>11340674.999999998</v>
      </c>
    </row>
    <row r="23" spans="1:9" ht="31.5">
      <c r="A23" s="148">
        <v>4</v>
      </c>
      <c r="B23" s="149" t="s">
        <v>21</v>
      </c>
      <c r="C23" s="150" t="s">
        <v>18</v>
      </c>
      <c r="D23" s="151">
        <v>2</v>
      </c>
      <c r="E23" s="287">
        <v>483379845.45454544</v>
      </c>
      <c r="F23" s="280">
        <f>D23*E23</f>
        <v>966759690.90909088</v>
      </c>
      <c r="G23" s="281">
        <f t="shared" si="1"/>
        <v>96675969.090909079</v>
      </c>
      <c r="H23" s="281">
        <f t="shared" si="2"/>
        <v>1063435660</v>
      </c>
    </row>
    <row r="24" spans="1:9" ht="31.5">
      <c r="A24" s="148">
        <v>5</v>
      </c>
      <c r="B24" s="149" t="s">
        <v>22</v>
      </c>
      <c r="C24" s="150" t="s">
        <v>18</v>
      </c>
      <c r="D24" s="151">
        <v>1</v>
      </c>
      <c r="E24" s="287">
        <v>613572845.45454538</v>
      </c>
      <c r="F24" s="280">
        <f>D24*E24</f>
        <v>613572845.45454538</v>
      </c>
      <c r="G24" s="281">
        <f t="shared" si="1"/>
        <v>61357284.545454539</v>
      </c>
      <c r="H24" s="281">
        <f t="shared" si="2"/>
        <v>674930129.99999988</v>
      </c>
    </row>
    <row r="25" spans="1:9" ht="15.75">
      <c r="A25" s="322" t="s">
        <v>275</v>
      </c>
      <c r="B25" s="323" t="s">
        <v>707</v>
      </c>
      <c r="C25" s="324"/>
      <c r="D25" s="330"/>
      <c r="E25" s="319"/>
      <c r="F25" s="320">
        <f>F26+F35+F39</f>
        <v>12036718424.872725</v>
      </c>
      <c r="G25" s="320">
        <f>G26+G35+G39</f>
        <v>1203671842.4872727</v>
      </c>
      <c r="H25" s="321">
        <f>ROUND((G25+F25),-3)</f>
        <v>13240390000</v>
      </c>
      <c r="I25" s="288"/>
    </row>
    <row r="26" spans="1:9" ht="15.75">
      <c r="A26" s="144" t="s">
        <v>708</v>
      </c>
      <c r="B26" s="145" t="s">
        <v>718</v>
      </c>
      <c r="C26" s="146"/>
      <c r="D26" s="147"/>
      <c r="E26" s="276"/>
      <c r="F26" s="278">
        <f>SUM(F27:F34)</f>
        <v>2505000000</v>
      </c>
      <c r="G26" s="282">
        <f>SUM(G27:G34)</f>
        <v>250500000</v>
      </c>
      <c r="H26" s="282">
        <f>SUM(H27:H34)</f>
        <v>2755500000</v>
      </c>
    </row>
    <row r="27" spans="1:9" ht="31.5">
      <c r="A27" s="148">
        <v>1</v>
      </c>
      <c r="B27" s="152" t="s">
        <v>27</v>
      </c>
      <c r="C27" s="151" t="s">
        <v>99</v>
      </c>
      <c r="D27" s="151">
        <v>6</v>
      </c>
      <c r="E27" s="287">
        <v>40000000</v>
      </c>
      <c r="F27" s="280">
        <f t="shared" ref="F27:F34" si="3">D27*E27</f>
        <v>240000000</v>
      </c>
      <c r="G27" s="281">
        <f t="shared" si="1"/>
        <v>24000000</v>
      </c>
      <c r="H27" s="281">
        <f t="shared" si="2"/>
        <v>264000000</v>
      </c>
    </row>
    <row r="28" spans="1:9" ht="15.75">
      <c r="A28" s="148">
        <v>2</v>
      </c>
      <c r="B28" s="261" t="s">
        <v>41</v>
      </c>
      <c r="C28" s="151" t="s">
        <v>100</v>
      </c>
      <c r="D28" s="151">
        <v>12</v>
      </c>
      <c r="E28" s="287">
        <v>72000000</v>
      </c>
      <c r="F28" s="280">
        <f t="shared" si="3"/>
        <v>864000000</v>
      </c>
      <c r="G28" s="281">
        <f t="shared" ref="G28:G42" si="4">F28*10/100</f>
        <v>86400000</v>
      </c>
      <c r="H28" s="281">
        <f t="shared" ref="H28:H42" si="5">G28+F28</f>
        <v>950400000</v>
      </c>
    </row>
    <row r="29" spans="1:9" ht="15.75">
      <c r="A29" s="148">
        <v>3</v>
      </c>
      <c r="B29" s="261" t="s">
        <v>47</v>
      </c>
      <c r="C29" s="151" t="s">
        <v>99</v>
      </c>
      <c r="D29" s="151">
        <v>3</v>
      </c>
      <c r="E29" s="287">
        <v>45000000</v>
      </c>
      <c r="F29" s="280">
        <f t="shared" si="3"/>
        <v>135000000</v>
      </c>
      <c r="G29" s="281">
        <f t="shared" si="4"/>
        <v>13500000</v>
      </c>
      <c r="H29" s="281">
        <f t="shared" si="5"/>
        <v>148500000</v>
      </c>
    </row>
    <row r="30" spans="1:9" ht="15.75">
      <c r="A30" s="148">
        <v>4</v>
      </c>
      <c r="B30" s="261" t="s">
        <v>50</v>
      </c>
      <c r="C30" s="151" t="s">
        <v>99</v>
      </c>
      <c r="D30" s="151">
        <v>6</v>
      </c>
      <c r="E30" s="287">
        <v>32999999.999999996</v>
      </c>
      <c r="F30" s="280">
        <f t="shared" si="3"/>
        <v>197999999.99999997</v>
      </c>
      <c r="G30" s="281">
        <f t="shared" si="4"/>
        <v>19799999.999999996</v>
      </c>
      <c r="H30" s="281">
        <f t="shared" si="5"/>
        <v>217799999.99999997</v>
      </c>
    </row>
    <row r="31" spans="1:9" ht="15.75">
      <c r="A31" s="148">
        <v>5</v>
      </c>
      <c r="B31" s="261" t="s">
        <v>53</v>
      </c>
      <c r="C31" s="151" t="s">
        <v>99</v>
      </c>
      <c r="D31" s="151">
        <v>6</v>
      </c>
      <c r="E31" s="287">
        <v>38000000</v>
      </c>
      <c r="F31" s="280">
        <f t="shared" si="3"/>
        <v>228000000</v>
      </c>
      <c r="G31" s="281">
        <f t="shared" si="4"/>
        <v>22800000</v>
      </c>
      <c r="H31" s="281">
        <f t="shared" si="5"/>
        <v>250800000</v>
      </c>
    </row>
    <row r="32" spans="1:9" ht="15.75">
      <c r="A32" s="148">
        <v>7</v>
      </c>
      <c r="B32" s="261" t="s">
        <v>72</v>
      </c>
      <c r="C32" s="151" t="s">
        <v>99</v>
      </c>
      <c r="D32" s="151">
        <v>6</v>
      </c>
      <c r="E32" s="287">
        <v>45000000</v>
      </c>
      <c r="F32" s="280">
        <f t="shared" si="3"/>
        <v>270000000</v>
      </c>
      <c r="G32" s="281">
        <f t="shared" si="4"/>
        <v>27000000</v>
      </c>
      <c r="H32" s="281">
        <f t="shared" si="5"/>
        <v>297000000</v>
      </c>
    </row>
    <row r="33" spans="1:9" ht="15.75">
      <c r="A33" s="148">
        <v>8</v>
      </c>
      <c r="B33" s="263" t="s">
        <v>82</v>
      </c>
      <c r="C33" s="151" t="s">
        <v>100</v>
      </c>
      <c r="D33" s="151">
        <v>6</v>
      </c>
      <c r="E33" s="287">
        <v>49999999.999999993</v>
      </c>
      <c r="F33" s="280">
        <f t="shared" si="3"/>
        <v>299999999.99999994</v>
      </c>
      <c r="G33" s="281">
        <f t="shared" si="4"/>
        <v>29999999.999999996</v>
      </c>
      <c r="H33" s="281">
        <f t="shared" si="5"/>
        <v>329999999.99999994</v>
      </c>
    </row>
    <row r="34" spans="1:9" ht="15.75">
      <c r="A34" s="148">
        <v>9</v>
      </c>
      <c r="B34" s="155" t="s">
        <v>98</v>
      </c>
      <c r="C34" s="151" t="s">
        <v>101</v>
      </c>
      <c r="D34" s="151">
        <v>3</v>
      </c>
      <c r="E34" s="287">
        <v>90000000</v>
      </c>
      <c r="F34" s="280">
        <f t="shared" si="3"/>
        <v>270000000</v>
      </c>
      <c r="G34" s="281">
        <f t="shared" si="4"/>
        <v>27000000</v>
      </c>
      <c r="H34" s="281">
        <f t="shared" si="5"/>
        <v>297000000</v>
      </c>
    </row>
    <row r="35" spans="1:9" ht="15.75">
      <c r="A35" s="144" t="s">
        <v>709</v>
      </c>
      <c r="B35" s="145" t="s">
        <v>717</v>
      </c>
      <c r="C35" s="150"/>
      <c r="D35" s="151"/>
      <c r="E35" s="287"/>
      <c r="F35" s="289">
        <f>SUM(F36:F38)</f>
        <v>8217272727.2727251</v>
      </c>
      <c r="G35" s="282">
        <f>SUM(G36:G38)</f>
        <v>821727272.72727263</v>
      </c>
      <c r="H35" s="282">
        <f>SUM(H36:H38)</f>
        <v>9038999999.9999981</v>
      </c>
      <c r="I35" s="283"/>
    </row>
    <row r="36" spans="1:9" ht="15.75">
      <c r="A36" s="158">
        <v>1</v>
      </c>
      <c r="B36" s="159" t="s">
        <v>494</v>
      </c>
      <c r="C36" s="210" t="s">
        <v>18</v>
      </c>
      <c r="D36" s="290">
        <v>3</v>
      </c>
      <c r="E36" s="287">
        <v>799999999.99999988</v>
      </c>
      <c r="F36" s="291">
        <f>E36*D36</f>
        <v>2399999999.9999995</v>
      </c>
      <c r="G36" s="281">
        <f t="shared" si="4"/>
        <v>239999999.99999997</v>
      </c>
      <c r="H36" s="281">
        <f t="shared" si="5"/>
        <v>2639999999.9999995</v>
      </c>
    </row>
    <row r="37" spans="1:9" ht="15.75">
      <c r="A37" s="158">
        <v>2</v>
      </c>
      <c r="B37" s="159" t="s">
        <v>495</v>
      </c>
      <c r="C37" s="210" t="s">
        <v>18</v>
      </c>
      <c r="D37" s="290">
        <v>3</v>
      </c>
      <c r="E37" s="287">
        <v>1499999999.9999998</v>
      </c>
      <c r="F37" s="291">
        <f>E37*D37</f>
        <v>4499999999.999999</v>
      </c>
      <c r="G37" s="281">
        <f t="shared" si="4"/>
        <v>449999999.99999994</v>
      </c>
      <c r="H37" s="281">
        <f t="shared" si="5"/>
        <v>4949999999.999999</v>
      </c>
    </row>
    <row r="38" spans="1:9" ht="15.75">
      <c r="A38" s="158">
        <v>3</v>
      </c>
      <c r="B38" s="159" t="s">
        <v>496</v>
      </c>
      <c r="C38" s="210" t="s">
        <v>18</v>
      </c>
      <c r="D38" s="290">
        <v>3</v>
      </c>
      <c r="E38" s="292">
        <v>439090909.09090906</v>
      </c>
      <c r="F38" s="291">
        <f>E38*D38</f>
        <v>1317272727.2727273</v>
      </c>
      <c r="G38" s="281">
        <f t="shared" si="4"/>
        <v>131727272.72727272</v>
      </c>
      <c r="H38" s="281">
        <f t="shared" si="5"/>
        <v>1449000000</v>
      </c>
    </row>
    <row r="39" spans="1:9" ht="15.75">
      <c r="A39" s="144" t="s">
        <v>710</v>
      </c>
      <c r="B39" s="145" t="s">
        <v>529</v>
      </c>
      <c r="C39" s="146"/>
      <c r="D39" s="147"/>
      <c r="E39" s="276"/>
      <c r="F39" s="278">
        <f>SUM(F40:F42)</f>
        <v>1314445697.6000001</v>
      </c>
      <c r="G39" s="282">
        <f>SUM(G40:G42)</f>
        <v>131444569.75999999</v>
      </c>
      <c r="H39" s="279">
        <f>ROUND((G39+F39),-3)</f>
        <v>1445890000</v>
      </c>
    </row>
    <row r="40" spans="1:9" ht="78.75">
      <c r="A40" s="148">
        <v>1</v>
      </c>
      <c r="B40" s="149" t="s">
        <v>530</v>
      </c>
      <c r="C40" s="150" t="s">
        <v>531</v>
      </c>
      <c r="D40" s="151">
        <v>17.600000000000001</v>
      </c>
      <c r="E40" s="287">
        <v>34577725.454545453</v>
      </c>
      <c r="F40" s="280">
        <f>D40*E40</f>
        <v>608567968</v>
      </c>
      <c r="G40" s="281">
        <f t="shared" si="4"/>
        <v>60856796.799999997</v>
      </c>
      <c r="H40" s="281">
        <f t="shared" si="5"/>
        <v>669424764.79999995</v>
      </c>
    </row>
    <row r="41" spans="1:9" ht="94.5">
      <c r="A41" s="148">
        <v>2</v>
      </c>
      <c r="B41" s="149" t="s">
        <v>532</v>
      </c>
      <c r="C41" s="150" t="s">
        <v>531</v>
      </c>
      <c r="D41" s="151">
        <v>14.96</v>
      </c>
      <c r="E41" s="287">
        <v>31985776.36363636</v>
      </c>
      <c r="F41" s="280">
        <f>D41*E41</f>
        <v>478507214.39999998</v>
      </c>
      <c r="G41" s="281">
        <f t="shared" si="4"/>
        <v>47850721.439999998</v>
      </c>
      <c r="H41" s="281">
        <f t="shared" si="5"/>
        <v>526357935.83999997</v>
      </c>
    </row>
    <row r="42" spans="1:9" ht="94.5">
      <c r="A42" s="148">
        <v>3</v>
      </c>
      <c r="B42" s="149" t="s">
        <v>533</v>
      </c>
      <c r="C42" s="150" t="s">
        <v>531</v>
      </c>
      <c r="D42" s="151">
        <v>7.04</v>
      </c>
      <c r="E42" s="287">
        <v>32296948.18181818</v>
      </c>
      <c r="F42" s="280">
        <f>D42*E42</f>
        <v>227370515.19999999</v>
      </c>
      <c r="G42" s="281">
        <f t="shared" si="4"/>
        <v>22737051.52</v>
      </c>
      <c r="H42" s="281">
        <f t="shared" si="5"/>
        <v>250107566.72</v>
      </c>
    </row>
    <row r="43" spans="1:9" ht="15.75">
      <c r="A43" s="322" t="s">
        <v>13</v>
      </c>
      <c r="B43" s="323" t="s">
        <v>534</v>
      </c>
      <c r="C43" s="324" t="s">
        <v>535</v>
      </c>
      <c r="D43" s="330">
        <v>1</v>
      </c>
      <c r="E43" s="331">
        <v>14518046230</v>
      </c>
      <c r="F43" s="331">
        <f>E43*D43</f>
        <v>14518046230</v>
      </c>
      <c r="G43" s="329">
        <f t="shared" ref="G43:G99" si="6">F43*10/100</f>
        <v>1451804623</v>
      </c>
      <c r="H43" s="321">
        <f>ROUND((G43+F43),-3)</f>
        <v>15969851000</v>
      </c>
    </row>
    <row r="44" spans="1:9" ht="31.5">
      <c r="A44" s="144"/>
      <c r="B44" s="149" t="s">
        <v>733</v>
      </c>
      <c r="C44" s="146"/>
      <c r="D44" s="147"/>
      <c r="E44" s="276"/>
      <c r="F44" s="276"/>
      <c r="G44" s="281"/>
      <c r="H44" s="281"/>
    </row>
    <row r="45" spans="1:9" ht="15.75">
      <c r="A45" s="322" t="s">
        <v>25</v>
      </c>
      <c r="B45" s="323" t="s">
        <v>287</v>
      </c>
      <c r="C45" s="324"/>
      <c r="D45" s="330"/>
      <c r="E45" s="307"/>
      <c r="F45" s="320">
        <f>SUM(F47:F81)</f>
        <v>9851088152.727272</v>
      </c>
      <c r="G45" s="320">
        <f>SUM(G47:G81)</f>
        <v>985108815.27272737</v>
      </c>
      <c r="H45" s="329">
        <f>SUM(H46:H81)</f>
        <v>10836196968</v>
      </c>
      <c r="I45" s="288">
        <f>F45+G45</f>
        <v>10836196968</v>
      </c>
    </row>
    <row r="46" spans="1:9" ht="15.75">
      <c r="A46" s="148"/>
      <c r="B46" s="145" t="s">
        <v>451</v>
      </c>
      <c r="C46" s="146"/>
      <c r="D46" s="147"/>
      <c r="E46" s="276"/>
      <c r="F46" s="276"/>
      <c r="G46" s="281">
        <f t="shared" si="6"/>
        <v>0</v>
      </c>
      <c r="H46" s="281">
        <f t="shared" ref="H46:H99" si="7">G46+F46</f>
        <v>0</v>
      </c>
    </row>
    <row r="47" spans="1:9" ht="15.75">
      <c r="A47" s="148"/>
      <c r="B47" s="149" t="s">
        <v>453</v>
      </c>
      <c r="C47" s="150" t="s">
        <v>24</v>
      </c>
      <c r="D47" s="151">
        <v>11</v>
      </c>
      <c r="E47" s="291">
        <v>5364872.7272727266</v>
      </c>
      <c r="F47" s="280">
        <f>D47*E47</f>
        <v>59013599.999999993</v>
      </c>
      <c r="G47" s="281">
        <f t="shared" si="6"/>
        <v>5901359.9999999991</v>
      </c>
      <c r="H47" s="281">
        <f t="shared" si="7"/>
        <v>64914959.999999993</v>
      </c>
    </row>
    <row r="48" spans="1:9" ht="15.75">
      <c r="A48" s="148"/>
      <c r="B48" s="149" t="s">
        <v>455</v>
      </c>
      <c r="C48" s="150" t="s">
        <v>18</v>
      </c>
      <c r="D48" s="151">
        <v>2</v>
      </c>
      <c r="E48" s="291">
        <v>289992.72727272724</v>
      </c>
      <c r="F48" s="280">
        <f>D48*E48</f>
        <v>579985.45454545447</v>
      </c>
      <c r="G48" s="281">
        <f t="shared" si="6"/>
        <v>57998.545454545449</v>
      </c>
      <c r="H48" s="281">
        <f t="shared" si="7"/>
        <v>637983.99999999988</v>
      </c>
    </row>
    <row r="49" spans="1:10" ht="15.75">
      <c r="A49" s="148"/>
      <c r="B49" s="149" t="s">
        <v>456</v>
      </c>
      <c r="C49" s="150" t="s">
        <v>486</v>
      </c>
      <c r="D49" s="151">
        <v>540</v>
      </c>
      <c r="E49" s="291">
        <v>205304.54545454544</v>
      </c>
      <c r="F49" s="280">
        <f>D49*E49</f>
        <v>110864454.54545453</v>
      </c>
      <c r="G49" s="281">
        <f t="shared" si="6"/>
        <v>11086445.454545453</v>
      </c>
      <c r="H49" s="281">
        <f t="shared" si="7"/>
        <v>121950899.99999999</v>
      </c>
    </row>
    <row r="50" spans="1:10" ht="15.75">
      <c r="A50" s="148"/>
      <c r="B50" s="145" t="s">
        <v>457</v>
      </c>
      <c r="C50" s="146"/>
      <c r="D50" s="147"/>
      <c r="E50" s="291"/>
      <c r="F50" s="280"/>
      <c r="G50" s="281"/>
      <c r="H50" s="281"/>
    </row>
    <row r="51" spans="1:10" ht="15.75">
      <c r="A51" s="148"/>
      <c r="B51" s="145" t="s">
        <v>458</v>
      </c>
      <c r="C51" s="146">
        <v>0</v>
      </c>
      <c r="D51" s="147">
        <v>0</v>
      </c>
      <c r="E51" s="291">
        <v>0</v>
      </c>
      <c r="F51" s="280">
        <f t="shared" ref="F51:F60" si="8">D51*E51</f>
        <v>0</v>
      </c>
      <c r="G51" s="281">
        <f t="shared" si="6"/>
        <v>0</v>
      </c>
      <c r="H51" s="281">
        <f t="shared" si="7"/>
        <v>0</v>
      </c>
    </row>
    <row r="52" spans="1:10" ht="31.5">
      <c r="A52" s="148"/>
      <c r="B52" s="149" t="s">
        <v>459</v>
      </c>
      <c r="C52" s="150" t="s">
        <v>18</v>
      </c>
      <c r="D52" s="151">
        <v>1</v>
      </c>
      <c r="E52" s="291">
        <v>350940726.36363631</v>
      </c>
      <c r="F52" s="280">
        <f t="shared" si="8"/>
        <v>350940726.36363631</v>
      </c>
      <c r="G52" s="281">
        <f t="shared" si="6"/>
        <v>35094072.636363633</v>
      </c>
      <c r="H52" s="281">
        <f t="shared" si="7"/>
        <v>386034798.99999994</v>
      </c>
    </row>
    <row r="53" spans="1:10" ht="31.5">
      <c r="A53" s="148"/>
      <c r="B53" s="149" t="s">
        <v>536</v>
      </c>
      <c r="C53" s="150" t="s">
        <v>18</v>
      </c>
      <c r="D53" s="151">
        <v>1</v>
      </c>
      <c r="E53" s="291">
        <v>365709422.72727269</v>
      </c>
      <c r="F53" s="280">
        <f t="shared" si="8"/>
        <v>365709422.72727269</v>
      </c>
      <c r="G53" s="281">
        <f t="shared" si="6"/>
        <v>36570942.272727273</v>
      </c>
      <c r="H53" s="281">
        <f t="shared" si="7"/>
        <v>402280364.99999994</v>
      </c>
    </row>
    <row r="54" spans="1:10" ht="31.5">
      <c r="A54" s="148"/>
      <c r="B54" s="149" t="s">
        <v>460</v>
      </c>
      <c r="C54" s="150" t="s">
        <v>18</v>
      </c>
      <c r="D54" s="151">
        <v>1</v>
      </c>
      <c r="E54" s="291">
        <v>392794809.09090906</v>
      </c>
      <c r="F54" s="280">
        <f t="shared" si="8"/>
        <v>392794809.09090906</v>
      </c>
      <c r="G54" s="281">
        <f t="shared" si="6"/>
        <v>39279480.909090906</v>
      </c>
      <c r="H54" s="281">
        <f t="shared" si="7"/>
        <v>432074290</v>
      </c>
    </row>
    <row r="55" spans="1:10" ht="31.5">
      <c r="A55" s="148"/>
      <c r="B55" s="149" t="s">
        <v>461</v>
      </c>
      <c r="C55" s="150" t="s">
        <v>18</v>
      </c>
      <c r="D55" s="151">
        <v>1</v>
      </c>
      <c r="E55" s="291">
        <v>410599609.09090906</v>
      </c>
      <c r="F55" s="280">
        <f t="shared" si="8"/>
        <v>410599609.09090906</v>
      </c>
      <c r="G55" s="281">
        <f t="shared" si="6"/>
        <v>41059960.909090906</v>
      </c>
      <c r="H55" s="281">
        <f t="shared" si="7"/>
        <v>451659570</v>
      </c>
    </row>
    <row r="56" spans="1:10" ht="31.5">
      <c r="A56" s="148"/>
      <c r="B56" s="149" t="s">
        <v>462</v>
      </c>
      <c r="C56" s="150" t="s">
        <v>18</v>
      </c>
      <c r="D56" s="151">
        <v>1</v>
      </c>
      <c r="E56" s="291">
        <v>416676409.09090906</v>
      </c>
      <c r="F56" s="280">
        <f t="shared" si="8"/>
        <v>416676409.09090906</v>
      </c>
      <c r="G56" s="281">
        <f t="shared" si="6"/>
        <v>41667640.909090906</v>
      </c>
      <c r="H56" s="281">
        <f t="shared" si="7"/>
        <v>458344050</v>
      </c>
    </row>
    <row r="57" spans="1:10" ht="31.5">
      <c r="A57" s="148"/>
      <c r="B57" s="149" t="s">
        <v>537</v>
      </c>
      <c r="C57" s="150" t="s">
        <v>18</v>
      </c>
      <c r="D57" s="151">
        <v>2</v>
      </c>
      <c r="E57" s="291">
        <v>420299726.36363631</v>
      </c>
      <c r="F57" s="280">
        <f t="shared" si="8"/>
        <v>840599452.72727263</v>
      </c>
      <c r="G57" s="281">
        <f t="shared" si="6"/>
        <v>84059945.272727266</v>
      </c>
      <c r="H57" s="281">
        <f t="shared" si="7"/>
        <v>924659397.99999988</v>
      </c>
    </row>
    <row r="58" spans="1:10" ht="31.5">
      <c r="A58" s="148"/>
      <c r="B58" s="149" t="s">
        <v>463</v>
      </c>
      <c r="C58" s="150" t="s">
        <v>18</v>
      </c>
      <c r="D58" s="151">
        <v>1</v>
      </c>
      <c r="E58" s="291">
        <v>466753209.09090906</v>
      </c>
      <c r="F58" s="280">
        <f t="shared" si="8"/>
        <v>466753209.09090906</v>
      </c>
      <c r="G58" s="281">
        <f t="shared" si="6"/>
        <v>46675320.909090906</v>
      </c>
      <c r="H58" s="281">
        <f t="shared" si="7"/>
        <v>513428530</v>
      </c>
    </row>
    <row r="59" spans="1:10" ht="31.5">
      <c r="A59" s="148"/>
      <c r="B59" s="149" t="s">
        <v>464</v>
      </c>
      <c r="C59" s="150" t="s">
        <v>18</v>
      </c>
      <c r="D59" s="151">
        <v>1</v>
      </c>
      <c r="E59" s="291">
        <v>471623609.09090906</v>
      </c>
      <c r="F59" s="280">
        <f t="shared" si="8"/>
        <v>471623609.09090906</v>
      </c>
      <c r="G59" s="281">
        <f t="shared" si="6"/>
        <v>47162360.909090906</v>
      </c>
      <c r="H59" s="281">
        <f t="shared" si="7"/>
        <v>518785970</v>
      </c>
    </row>
    <row r="60" spans="1:10" ht="31.5">
      <c r="A60" s="148"/>
      <c r="B60" s="149" t="s">
        <v>465</v>
      </c>
      <c r="C60" s="150" t="s">
        <v>18</v>
      </c>
      <c r="D60" s="151">
        <v>1</v>
      </c>
      <c r="E60" s="291">
        <v>475854126.36363631</v>
      </c>
      <c r="F60" s="280">
        <f t="shared" si="8"/>
        <v>475854126.36363631</v>
      </c>
      <c r="G60" s="281">
        <f t="shared" si="6"/>
        <v>47585412.636363633</v>
      </c>
      <c r="H60" s="281">
        <f t="shared" si="7"/>
        <v>523439538.99999994</v>
      </c>
    </row>
    <row r="61" spans="1:10" ht="15.75">
      <c r="A61" s="144"/>
      <c r="B61" s="145" t="s">
        <v>466</v>
      </c>
      <c r="C61" s="146"/>
      <c r="D61" s="147"/>
      <c r="E61" s="291"/>
      <c r="F61" s="280"/>
      <c r="G61" s="281"/>
      <c r="H61" s="281"/>
    </row>
    <row r="62" spans="1:10" ht="31.5">
      <c r="A62" s="148"/>
      <c r="B62" s="149" t="s">
        <v>468</v>
      </c>
      <c r="C62" s="150" t="s">
        <v>18</v>
      </c>
      <c r="D62" s="151">
        <v>11</v>
      </c>
      <c r="E62" s="291">
        <v>31415569.999999996</v>
      </c>
      <c r="F62" s="280">
        <f t="shared" ref="F62:F73" si="9">D62*E62</f>
        <v>345571269.99999994</v>
      </c>
      <c r="G62" s="281">
        <f t="shared" si="6"/>
        <v>34557126.999999993</v>
      </c>
      <c r="H62" s="281">
        <f t="shared" si="7"/>
        <v>380128396.99999994</v>
      </c>
      <c r="J62">
        <f>13+24+34+7+0</f>
        <v>78</v>
      </c>
    </row>
    <row r="63" spans="1:10" ht="31.5">
      <c r="A63" s="148"/>
      <c r="B63" s="149" t="s">
        <v>469</v>
      </c>
      <c r="C63" s="150" t="s">
        <v>18</v>
      </c>
      <c r="D63" s="326">
        <v>16</v>
      </c>
      <c r="E63" s="291">
        <v>36205360</v>
      </c>
      <c r="F63" s="280">
        <f t="shared" si="9"/>
        <v>579285760</v>
      </c>
      <c r="G63" s="281">
        <f t="shared" si="6"/>
        <v>57928576</v>
      </c>
      <c r="H63" s="281">
        <f t="shared" si="7"/>
        <v>637214336</v>
      </c>
    </row>
    <row r="64" spans="1:10" ht="31.5">
      <c r="A64" s="148"/>
      <c r="B64" s="149" t="s">
        <v>470</v>
      </c>
      <c r="C64" s="150" t="s">
        <v>18</v>
      </c>
      <c r="D64" s="151">
        <v>23</v>
      </c>
      <c r="E64" s="291">
        <v>38202842.727272727</v>
      </c>
      <c r="F64" s="280">
        <f t="shared" si="9"/>
        <v>878665382.72727275</v>
      </c>
      <c r="G64" s="281">
        <f t="shared" si="6"/>
        <v>87866538.272727281</v>
      </c>
      <c r="H64" s="281">
        <f t="shared" si="7"/>
        <v>966531921</v>
      </c>
    </row>
    <row r="65" spans="1:8" ht="31.5">
      <c r="A65" s="148"/>
      <c r="B65" s="149" t="s">
        <v>538</v>
      </c>
      <c r="C65" s="150" t="s">
        <v>18</v>
      </c>
      <c r="D65" s="151">
        <v>7</v>
      </c>
      <c r="E65" s="291">
        <v>40451024.545454539</v>
      </c>
      <c r="F65" s="280">
        <f t="shared" si="9"/>
        <v>283157171.81818175</v>
      </c>
      <c r="G65" s="281">
        <f t="shared" si="6"/>
        <v>28315717.181818176</v>
      </c>
      <c r="H65" s="281">
        <f t="shared" si="7"/>
        <v>311472888.99999994</v>
      </c>
    </row>
    <row r="66" spans="1:8" ht="15.75">
      <c r="A66" s="148"/>
      <c r="B66" s="149" t="s">
        <v>472</v>
      </c>
      <c r="C66" s="150" t="s">
        <v>18</v>
      </c>
      <c r="D66" s="326">
        <v>46</v>
      </c>
      <c r="E66" s="291">
        <v>4182727.2727272725</v>
      </c>
      <c r="F66" s="280">
        <f t="shared" si="9"/>
        <v>192405454.54545453</v>
      </c>
      <c r="G66" s="281">
        <f t="shared" si="6"/>
        <v>19240545.454545453</v>
      </c>
      <c r="H66" s="281">
        <f t="shared" si="7"/>
        <v>211646000</v>
      </c>
    </row>
    <row r="67" spans="1:8" ht="15.75">
      <c r="A67" s="148"/>
      <c r="B67" s="149" t="s">
        <v>473</v>
      </c>
      <c r="C67" s="150" t="s">
        <v>18</v>
      </c>
      <c r="D67" s="326">
        <v>41</v>
      </c>
      <c r="E67" s="291">
        <v>2210960</v>
      </c>
      <c r="F67" s="280">
        <f t="shared" si="9"/>
        <v>90649360</v>
      </c>
      <c r="G67" s="281">
        <f t="shared" si="6"/>
        <v>9064936</v>
      </c>
      <c r="H67" s="281">
        <f t="shared" si="7"/>
        <v>99714296</v>
      </c>
    </row>
    <row r="68" spans="1:8" ht="15.75">
      <c r="A68" s="148"/>
      <c r="B68" s="149" t="s">
        <v>474</v>
      </c>
      <c r="C68" s="150" t="s">
        <v>18</v>
      </c>
      <c r="D68" s="151">
        <v>28</v>
      </c>
      <c r="E68" s="291">
        <v>10038952.727272727</v>
      </c>
      <c r="F68" s="280">
        <f t="shared" si="9"/>
        <v>281090676.36363637</v>
      </c>
      <c r="G68" s="281">
        <f t="shared" si="6"/>
        <v>28109067.63636364</v>
      </c>
      <c r="H68" s="281">
        <f t="shared" si="7"/>
        <v>309199744</v>
      </c>
    </row>
    <row r="69" spans="1:8" ht="15.75">
      <c r="A69" s="148"/>
      <c r="B69" s="149" t="s">
        <v>475</v>
      </c>
      <c r="C69" s="150" t="s">
        <v>18</v>
      </c>
      <c r="D69" s="151">
        <v>54</v>
      </c>
      <c r="E69" s="291">
        <v>10167680</v>
      </c>
      <c r="F69" s="280">
        <f t="shared" si="9"/>
        <v>549054720</v>
      </c>
      <c r="G69" s="281">
        <f t="shared" si="6"/>
        <v>54905472</v>
      </c>
      <c r="H69" s="281">
        <f t="shared" si="7"/>
        <v>603960192</v>
      </c>
    </row>
    <row r="70" spans="1:8" ht="15.75">
      <c r="A70" s="148"/>
      <c r="B70" s="149" t="s">
        <v>476</v>
      </c>
      <c r="C70" s="150" t="s">
        <v>18</v>
      </c>
      <c r="D70" s="151">
        <v>42</v>
      </c>
      <c r="E70" s="291">
        <v>10425134.545454545</v>
      </c>
      <c r="F70" s="280">
        <f t="shared" si="9"/>
        <v>437855650.90909088</v>
      </c>
      <c r="G70" s="281">
        <f t="shared" si="6"/>
        <v>43785565.090909094</v>
      </c>
      <c r="H70" s="281">
        <f t="shared" si="7"/>
        <v>481641216</v>
      </c>
    </row>
    <row r="71" spans="1:8" ht="15.75">
      <c r="A71" s="148"/>
      <c r="B71" s="149" t="s">
        <v>477</v>
      </c>
      <c r="C71" s="150" t="s">
        <v>18</v>
      </c>
      <c r="D71" s="151">
        <v>46</v>
      </c>
      <c r="E71" s="291">
        <v>10811315.454545453</v>
      </c>
      <c r="F71" s="280">
        <f t="shared" si="9"/>
        <v>497320510.90909088</v>
      </c>
      <c r="G71" s="281">
        <f t="shared" si="6"/>
        <v>49732051.090909094</v>
      </c>
      <c r="H71" s="281">
        <f t="shared" si="7"/>
        <v>547052562</v>
      </c>
    </row>
    <row r="72" spans="1:8" ht="15.75">
      <c r="A72" s="148"/>
      <c r="B72" s="149" t="s">
        <v>478</v>
      </c>
      <c r="C72" s="150" t="s">
        <v>18</v>
      </c>
      <c r="D72" s="151">
        <v>20</v>
      </c>
      <c r="E72" s="291">
        <v>11842208.181818182</v>
      </c>
      <c r="F72" s="280">
        <f t="shared" si="9"/>
        <v>236844163.63636363</v>
      </c>
      <c r="G72" s="281">
        <f t="shared" si="6"/>
        <v>23684416.36363636</v>
      </c>
      <c r="H72" s="281">
        <f t="shared" si="7"/>
        <v>260528580</v>
      </c>
    </row>
    <row r="73" spans="1:8" ht="15.75">
      <c r="A73" s="148"/>
      <c r="B73" s="149" t="s">
        <v>479</v>
      </c>
      <c r="C73" s="150" t="s">
        <v>18</v>
      </c>
      <c r="D73" s="326">
        <v>18</v>
      </c>
      <c r="E73" s="291">
        <v>12550208.181818182</v>
      </c>
      <c r="F73" s="280">
        <f t="shared" si="9"/>
        <v>225903747.27272728</v>
      </c>
      <c r="G73" s="281">
        <f t="shared" si="6"/>
        <v>22590374.72727273</v>
      </c>
      <c r="H73" s="281">
        <f t="shared" si="7"/>
        <v>248494122</v>
      </c>
    </row>
    <row r="74" spans="1:8" ht="15.75">
      <c r="A74" s="144"/>
      <c r="B74" s="145" t="s">
        <v>480</v>
      </c>
      <c r="C74" s="146"/>
      <c r="D74" s="147"/>
      <c r="E74" s="291"/>
      <c r="F74" s="280"/>
      <c r="G74" s="281"/>
      <c r="H74" s="281"/>
    </row>
    <row r="75" spans="1:8" ht="15.75">
      <c r="A75" s="148"/>
      <c r="B75" s="149" t="s">
        <v>481</v>
      </c>
      <c r="C75" s="150" t="s">
        <v>18</v>
      </c>
      <c r="D75" s="151">
        <v>205</v>
      </c>
      <c r="E75" s="291">
        <v>958076.36363636353</v>
      </c>
      <c r="F75" s="280">
        <f>D75*E75</f>
        <v>196405654.54545453</v>
      </c>
      <c r="G75" s="281">
        <f t="shared" si="6"/>
        <v>19640565.454545453</v>
      </c>
      <c r="H75" s="281">
        <f t="shared" si="7"/>
        <v>216046220</v>
      </c>
    </row>
    <row r="76" spans="1:8" ht="15.75">
      <c r="A76" s="148"/>
      <c r="B76" s="149" t="s">
        <v>539</v>
      </c>
      <c r="C76" s="150" t="s">
        <v>18</v>
      </c>
      <c r="D76" s="151">
        <v>287</v>
      </c>
      <c r="E76" s="291">
        <v>1695310.9090909089</v>
      </c>
      <c r="F76" s="280">
        <f>D76*E76</f>
        <v>486554230.90909088</v>
      </c>
      <c r="G76" s="281">
        <f t="shared" si="6"/>
        <v>48655423.090909094</v>
      </c>
      <c r="H76" s="281">
        <f t="shared" si="7"/>
        <v>535209654</v>
      </c>
    </row>
    <row r="77" spans="1:8" ht="15.75">
      <c r="A77" s="148"/>
      <c r="B77" s="149" t="s">
        <v>540</v>
      </c>
      <c r="C77" s="150" t="s">
        <v>18</v>
      </c>
      <c r="D77" s="151">
        <v>5</v>
      </c>
      <c r="E77" s="291">
        <v>12086441.818181816</v>
      </c>
      <c r="F77" s="280">
        <f>D77*E77</f>
        <v>60432209.090909079</v>
      </c>
      <c r="G77" s="281">
        <f t="shared" si="6"/>
        <v>6043220.9090909073</v>
      </c>
      <c r="H77" s="281">
        <f t="shared" si="7"/>
        <v>66475429.999999985</v>
      </c>
    </row>
    <row r="78" spans="1:8" ht="15.75">
      <c r="A78" s="148"/>
      <c r="B78" s="149" t="s">
        <v>541</v>
      </c>
      <c r="C78" s="150" t="s">
        <v>18</v>
      </c>
      <c r="D78" s="151">
        <v>7</v>
      </c>
      <c r="E78" s="291">
        <v>3657486.3636363633</v>
      </c>
      <c r="F78" s="280">
        <f>D78*E78</f>
        <v>25602404.545454543</v>
      </c>
      <c r="G78" s="281">
        <f t="shared" si="6"/>
        <v>2560240.4545454546</v>
      </c>
      <c r="H78" s="281">
        <f t="shared" si="7"/>
        <v>28162644.999999996</v>
      </c>
    </row>
    <row r="79" spans="1:8" ht="15.75">
      <c r="A79" s="144"/>
      <c r="B79" s="145" t="s">
        <v>482</v>
      </c>
      <c r="C79" s="146"/>
      <c r="D79" s="147"/>
      <c r="E79" s="291"/>
      <c r="F79" s="280"/>
      <c r="G79" s="281"/>
      <c r="H79" s="281"/>
    </row>
    <row r="80" spans="1:8" ht="31.5">
      <c r="A80" s="148"/>
      <c r="B80" s="149" t="s">
        <v>483</v>
      </c>
      <c r="C80" s="150" t="s">
        <v>18</v>
      </c>
      <c r="D80" s="151">
        <v>1</v>
      </c>
      <c r="E80" s="291">
        <v>53644257.272727266</v>
      </c>
      <c r="F80" s="280">
        <f>D80*E80</f>
        <v>53644257.272727266</v>
      </c>
      <c r="G80" s="281">
        <f t="shared" si="6"/>
        <v>5364425.7272727266</v>
      </c>
      <c r="H80" s="281">
        <f t="shared" si="7"/>
        <v>59008682.999999993</v>
      </c>
    </row>
    <row r="81" spans="1:9" ht="15.75">
      <c r="A81" s="148"/>
      <c r="B81" s="149" t="s">
        <v>542</v>
      </c>
      <c r="C81" s="150" t="s">
        <v>18</v>
      </c>
      <c r="D81" s="151">
        <v>2</v>
      </c>
      <c r="E81" s="291">
        <v>34318057.272727273</v>
      </c>
      <c r="F81" s="280">
        <f>D81*E81</f>
        <v>68636114.545454547</v>
      </c>
      <c r="G81" s="281">
        <f t="shared" si="6"/>
        <v>6863611.4545454551</v>
      </c>
      <c r="H81" s="281">
        <f t="shared" si="7"/>
        <v>75499726</v>
      </c>
    </row>
    <row r="82" spans="1:9" ht="15.75">
      <c r="A82" s="322" t="s">
        <v>253</v>
      </c>
      <c r="B82" s="323" t="s">
        <v>729</v>
      </c>
      <c r="C82" s="324"/>
      <c r="D82" s="330"/>
      <c r="E82" s="307"/>
      <c r="F82" s="308">
        <f>SUM(F83:F85)</f>
        <v>3500000000</v>
      </c>
      <c r="G82" s="329">
        <f>SUM(G83:G85)</f>
        <v>350000000</v>
      </c>
      <c r="H82" s="321">
        <f>ROUND((G82+F82),-3)</f>
        <v>3850000000</v>
      </c>
      <c r="I82" s="288"/>
    </row>
    <row r="83" spans="1:9" ht="110.25">
      <c r="A83" s="148"/>
      <c r="B83" s="149" t="s">
        <v>543</v>
      </c>
      <c r="C83" s="249" t="s">
        <v>18</v>
      </c>
      <c r="D83" s="250">
        <v>1</v>
      </c>
      <c r="E83" s="284">
        <v>1100000000</v>
      </c>
      <c r="F83" s="280">
        <f>D83*E83</f>
        <v>1100000000</v>
      </c>
      <c r="G83" s="281">
        <f t="shared" si="6"/>
        <v>110000000</v>
      </c>
      <c r="H83" s="281">
        <f t="shared" si="7"/>
        <v>1210000000</v>
      </c>
    </row>
    <row r="84" spans="1:9" ht="110.25">
      <c r="A84" s="148"/>
      <c r="B84" s="149" t="s">
        <v>544</v>
      </c>
      <c r="C84" s="249" t="s">
        <v>18</v>
      </c>
      <c r="D84" s="250">
        <v>1</v>
      </c>
      <c r="E84" s="284">
        <v>1350000000</v>
      </c>
      <c r="F84" s="280">
        <f>D84*E84</f>
        <v>1350000000</v>
      </c>
      <c r="G84" s="281">
        <f t="shared" si="6"/>
        <v>135000000</v>
      </c>
      <c r="H84" s="281">
        <f t="shared" si="7"/>
        <v>1485000000</v>
      </c>
    </row>
    <row r="85" spans="1:9" ht="110.25">
      <c r="A85" s="148"/>
      <c r="B85" s="149" t="s">
        <v>553</v>
      </c>
      <c r="C85" s="249" t="s">
        <v>18</v>
      </c>
      <c r="D85" s="250">
        <v>1</v>
      </c>
      <c r="E85" s="284">
        <v>1050000000</v>
      </c>
      <c r="F85" s="280">
        <f>D85*E85</f>
        <v>1050000000</v>
      </c>
      <c r="G85" s="281">
        <f t="shared" si="6"/>
        <v>105000000</v>
      </c>
      <c r="H85" s="281">
        <f t="shared" si="7"/>
        <v>1155000000</v>
      </c>
    </row>
    <row r="86" spans="1:9">
      <c r="A86" s="304" t="s">
        <v>283</v>
      </c>
      <c r="B86" s="305" t="s">
        <v>619</v>
      </c>
      <c r="C86" s="304"/>
      <c r="D86" s="306"/>
      <c r="E86" s="307"/>
      <c r="F86" s="308">
        <f>SUM(F87:F167)</f>
        <v>5629849000</v>
      </c>
      <c r="G86" s="308">
        <f>SUM(G87:G167)</f>
        <v>562984900</v>
      </c>
      <c r="H86" s="321">
        <f>ROUND((G86+F86),-3)</f>
        <v>6192834000</v>
      </c>
    </row>
    <row r="87" spans="1:9" ht="16.5">
      <c r="A87" s="332">
        <v>1</v>
      </c>
      <c r="B87" s="333" t="s">
        <v>620</v>
      </c>
      <c r="C87" s="334" t="s">
        <v>621</v>
      </c>
      <c r="D87" s="274">
        <v>10</v>
      </c>
      <c r="E87" s="287">
        <v>10687000</v>
      </c>
      <c r="F87" s="335">
        <f>D87*E87</f>
        <v>106870000</v>
      </c>
      <c r="G87" s="336">
        <f t="shared" si="6"/>
        <v>10687000</v>
      </c>
      <c r="H87" s="336">
        <f t="shared" si="7"/>
        <v>117557000</v>
      </c>
    </row>
    <row r="88" spans="1:9" ht="16.5">
      <c r="A88" s="332"/>
      <c r="B88" s="337" t="s">
        <v>622</v>
      </c>
      <c r="C88" s="334"/>
      <c r="D88" s="274"/>
      <c r="E88" s="287"/>
      <c r="F88" s="335"/>
      <c r="G88" s="336"/>
      <c r="H88" s="336"/>
    </row>
    <row r="89" spans="1:9" ht="16.5">
      <c r="A89" s="332"/>
      <c r="B89" s="337" t="s">
        <v>623</v>
      </c>
      <c r="C89" s="334"/>
      <c r="D89" s="274"/>
      <c r="E89" s="287"/>
      <c r="F89" s="335"/>
      <c r="G89" s="336"/>
      <c r="H89" s="336"/>
    </row>
    <row r="90" spans="1:9" ht="49.5">
      <c r="A90" s="332"/>
      <c r="B90" s="337" t="s">
        <v>624</v>
      </c>
      <c r="C90" s="334"/>
      <c r="D90" s="274"/>
      <c r="E90" s="287"/>
      <c r="F90" s="335"/>
      <c r="G90" s="336"/>
      <c r="H90" s="336"/>
    </row>
    <row r="91" spans="1:9" ht="16.5">
      <c r="A91" s="332">
        <v>2</v>
      </c>
      <c r="B91" s="333" t="s">
        <v>625</v>
      </c>
      <c r="C91" s="334" t="s">
        <v>621</v>
      </c>
      <c r="D91" s="274">
        <v>4</v>
      </c>
      <c r="E91" s="287">
        <v>6438000</v>
      </c>
      <c r="F91" s="335">
        <f>D91*E91</f>
        <v>25752000</v>
      </c>
      <c r="G91" s="336">
        <f t="shared" si="6"/>
        <v>2575200</v>
      </c>
      <c r="H91" s="336">
        <f t="shared" si="7"/>
        <v>28327200</v>
      </c>
    </row>
    <row r="92" spans="1:9" ht="16.5">
      <c r="A92" s="332"/>
      <c r="B92" s="337" t="s">
        <v>626</v>
      </c>
      <c r="C92" s="334"/>
      <c r="D92" s="274"/>
      <c r="E92" s="287"/>
      <c r="F92" s="335"/>
      <c r="G92" s="336"/>
      <c r="H92" s="336"/>
    </row>
    <row r="93" spans="1:9" ht="33">
      <c r="A93" s="332"/>
      <c r="B93" s="337" t="s">
        <v>627</v>
      </c>
      <c r="C93" s="334"/>
      <c r="D93" s="274"/>
      <c r="E93" s="287"/>
      <c r="F93" s="335"/>
      <c r="G93" s="336"/>
      <c r="H93" s="336"/>
    </row>
    <row r="94" spans="1:9" ht="33">
      <c r="A94" s="332"/>
      <c r="B94" s="337" t="s">
        <v>628</v>
      </c>
      <c r="C94" s="334"/>
      <c r="D94" s="274"/>
      <c r="E94" s="287"/>
      <c r="F94" s="335"/>
      <c r="G94" s="336"/>
      <c r="H94" s="336"/>
    </row>
    <row r="95" spans="1:9" ht="16.5">
      <c r="A95" s="332">
        <v>3</v>
      </c>
      <c r="B95" s="333" t="s">
        <v>629</v>
      </c>
      <c r="C95" s="334" t="s">
        <v>621</v>
      </c>
      <c r="D95" s="274">
        <v>7</v>
      </c>
      <c r="E95" s="287">
        <v>3248000</v>
      </c>
      <c r="F95" s="335">
        <f>D95*E95</f>
        <v>22736000</v>
      </c>
      <c r="G95" s="336">
        <f t="shared" si="6"/>
        <v>2273600</v>
      </c>
      <c r="H95" s="336">
        <f t="shared" si="7"/>
        <v>25009600</v>
      </c>
    </row>
    <row r="96" spans="1:9" ht="16.5">
      <c r="A96" s="332"/>
      <c r="B96" s="337" t="s">
        <v>630</v>
      </c>
      <c r="C96" s="334"/>
      <c r="D96" s="274"/>
      <c r="E96" s="287"/>
      <c r="F96" s="335"/>
      <c r="G96" s="336"/>
      <c r="H96" s="336"/>
    </row>
    <row r="97" spans="1:8" ht="33">
      <c r="A97" s="332"/>
      <c r="B97" s="337" t="s">
        <v>631</v>
      </c>
      <c r="C97" s="334"/>
      <c r="D97" s="274"/>
      <c r="E97" s="287"/>
      <c r="F97" s="335"/>
      <c r="G97" s="336"/>
      <c r="H97" s="336"/>
    </row>
    <row r="98" spans="1:8" ht="33">
      <c r="A98" s="332"/>
      <c r="B98" s="337" t="s">
        <v>632</v>
      </c>
      <c r="C98" s="334"/>
      <c r="D98" s="274"/>
      <c r="E98" s="287"/>
      <c r="F98" s="335"/>
      <c r="G98" s="336"/>
      <c r="H98" s="336"/>
    </row>
    <row r="99" spans="1:8" ht="16.5">
      <c r="A99" s="332">
        <v>4</v>
      </c>
      <c r="B99" s="333" t="s">
        <v>633</v>
      </c>
      <c r="C99" s="334" t="s">
        <v>621</v>
      </c>
      <c r="D99" s="274">
        <v>4</v>
      </c>
      <c r="E99" s="287">
        <v>11600000</v>
      </c>
      <c r="F99" s="335">
        <f>D99*E99</f>
        <v>46400000</v>
      </c>
      <c r="G99" s="336">
        <f t="shared" si="6"/>
        <v>4640000</v>
      </c>
      <c r="H99" s="336">
        <f t="shared" si="7"/>
        <v>51040000</v>
      </c>
    </row>
    <row r="100" spans="1:8" ht="16.5">
      <c r="A100" s="332"/>
      <c r="B100" s="338" t="s">
        <v>722</v>
      </c>
      <c r="C100" s="334"/>
      <c r="D100" s="274"/>
      <c r="E100" s="287"/>
      <c r="F100" s="335"/>
      <c r="G100" s="336"/>
      <c r="H100" s="336"/>
    </row>
    <row r="101" spans="1:8" ht="16.5">
      <c r="A101" s="332"/>
      <c r="B101" s="338" t="s">
        <v>635</v>
      </c>
      <c r="C101" s="334"/>
      <c r="D101" s="274"/>
      <c r="E101" s="287"/>
      <c r="F101" s="335"/>
      <c r="G101" s="336"/>
      <c r="H101" s="336"/>
    </row>
    <row r="102" spans="1:8" ht="33">
      <c r="A102" s="332"/>
      <c r="B102" s="339" t="s">
        <v>636</v>
      </c>
      <c r="C102" s="334"/>
      <c r="D102" s="274"/>
      <c r="E102" s="287"/>
      <c r="F102" s="335"/>
      <c r="G102" s="336"/>
      <c r="H102" s="336"/>
    </row>
    <row r="103" spans="1:8" ht="132">
      <c r="A103" s="332"/>
      <c r="B103" s="340" t="s">
        <v>637</v>
      </c>
      <c r="C103" s="334"/>
      <c r="D103" s="274"/>
      <c r="E103" s="287"/>
      <c r="F103" s="335"/>
      <c r="G103" s="336"/>
      <c r="H103" s="336"/>
    </row>
    <row r="104" spans="1:8" ht="16.5">
      <c r="A104" s="332">
        <v>5</v>
      </c>
      <c r="B104" s="333" t="s">
        <v>638</v>
      </c>
      <c r="C104" s="334" t="s">
        <v>621</v>
      </c>
      <c r="D104" s="274">
        <v>26</v>
      </c>
      <c r="E104" s="287">
        <v>4785000</v>
      </c>
      <c r="F104" s="335">
        <f>D104*E104</f>
        <v>124410000</v>
      </c>
      <c r="G104" s="336">
        <f t="shared" ref="G104:G165" si="10">F104*10/100</f>
        <v>12441000</v>
      </c>
      <c r="H104" s="336">
        <f t="shared" ref="H104:H165" si="11">G104+F104</f>
        <v>136851000</v>
      </c>
    </row>
    <row r="105" spans="1:8" ht="16.5">
      <c r="A105" s="332"/>
      <c r="B105" s="338" t="s">
        <v>639</v>
      </c>
      <c r="C105" s="334"/>
      <c r="D105" s="274"/>
      <c r="E105" s="287"/>
      <c r="F105" s="335"/>
      <c r="G105" s="336"/>
      <c r="H105" s="336"/>
    </row>
    <row r="106" spans="1:8" ht="33">
      <c r="A106" s="332"/>
      <c r="B106" s="338" t="s">
        <v>640</v>
      </c>
      <c r="C106" s="334"/>
      <c r="D106" s="274"/>
      <c r="E106" s="287"/>
      <c r="F106" s="335"/>
      <c r="G106" s="336"/>
      <c r="H106" s="336"/>
    </row>
    <row r="107" spans="1:8" ht="82.5">
      <c r="A107" s="332"/>
      <c r="B107" s="338" t="s">
        <v>641</v>
      </c>
      <c r="C107" s="334"/>
      <c r="D107" s="274"/>
      <c r="E107" s="287"/>
      <c r="F107" s="335"/>
      <c r="G107" s="336"/>
      <c r="H107" s="336"/>
    </row>
    <row r="108" spans="1:8" ht="16.5">
      <c r="A108" s="332">
        <v>6</v>
      </c>
      <c r="B108" s="333" t="s">
        <v>642</v>
      </c>
      <c r="C108" s="334" t="s">
        <v>621</v>
      </c>
      <c r="D108" s="274">
        <v>100</v>
      </c>
      <c r="E108" s="287">
        <v>2103000</v>
      </c>
      <c r="F108" s="335">
        <f>D108*E108</f>
        <v>210300000</v>
      </c>
      <c r="G108" s="336">
        <f t="shared" si="10"/>
        <v>21030000</v>
      </c>
      <c r="H108" s="336">
        <f t="shared" si="11"/>
        <v>231330000</v>
      </c>
    </row>
    <row r="109" spans="1:8" ht="16.5">
      <c r="A109" s="332"/>
      <c r="B109" s="340" t="s">
        <v>643</v>
      </c>
      <c r="C109" s="334"/>
      <c r="D109" s="274"/>
      <c r="E109" s="287"/>
      <c r="F109" s="335"/>
      <c r="G109" s="336"/>
      <c r="H109" s="336"/>
    </row>
    <row r="110" spans="1:8" ht="33">
      <c r="A110" s="332"/>
      <c r="B110" s="340" t="s">
        <v>644</v>
      </c>
      <c r="C110" s="334"/>
      <c r="D110" s="274"/>
      <c r="E110" s="287"/>
      <c r="F110" s="335"/>
      <c r="G110" s="336"/>
      <c r="H110" s="336"/>
    </row>
    <row r="111" spans="1:8" ht="49.5">
      <c r="A111" s="332"/>
      <c r="B111" s="340" t="s">
        <v>645</v>
      </c>
      <c r="C111" s="334"/>
      <c r="D111" s="274"/>
      <c r="E111" s="287"/>
      <c r="F111" s="335"/>
      <c r="G111" s="336"/>
      <c r="H111" s="336"/>
    </row>
    <row r="112" spans="1:8" ht="16.5">
      <c r="A112" s="332"/>
      <c r="B112" s="340" t="s">
        <v>646</v>
      </c>
      <c r="C112" s="334"/>
      <c r="D112" s="274"/>
      <c r="E112" s="287"/>
      <c r="F112" s="335"/>
      <c r="G112" s="336"/>
      <c r="H112" s="336"/>
    </row>
    <row r="113" spans="1:8" ht="16.5">
      <c r="A113" s="332">
        <v>7</v>
      </c>
      <c r="B113" s="341" t="s">
        <v>647</v>
      </c>
      <c r="C113" s="334" t="s">
        <v>16</v>
      </c>
      <c r="D113" s="274">
        <v>4</v>
      </c>
      <c r="E113" s="287">
        <v>10353000</v>
      </c>
      <c r="F113" s="335">
        <f>D113*E113</f>
        <v>41412000</v>
      </c>
      <c r="G113" s="336">
        <f t="shared" si="10"/>
        <v>4141200</v>
      </c>
      <c r="H113" s="336">
        <f t="shared" si="11"/>
        <v>45553200</v>
      </c>
    </row>
    <row r="114" spans="1:8" ht="16.5">
      <c r="A114" s="332"/>
      <c r="B114" s="342" t="s">
        <v>648</v>
      </c>
      <c r="C114" s="334"/>
      <c r="D114" s="274"/>
      <c r="E114" s="287"/>
      <c r="F114" s="335"/>
      <c r="G114" s="336"/>
      <c r="H114" s="336"/>
    </row>
    <row r="115" spans="1:8" ht="33">
      <c r="A115" s="332"/>
      <c r="B115" s="342" t="s">
        <v>649</v>
      </c>
      <c r="C115" s="334"/>
      <c r="D115" s="274"/>
      <c r="E115" s="287"/>
      <c r="F115" s="335"/>
      <c r="G115" s="336"/>
      <c r="H115" s="336"/>
    </row>
    <row r="116" spans="1:8" ht="16.5">
      <c r="A116" s="332"/>
      <c r="B116" s="342" t="s">
        <v>650</v>
      </c>
      <c r="C116" s="334"/>
      <c r="D116" s="274"/>
      <c r="E116" s="287"/>
      <c r="F116" s="335"/>
      <c r="G116" s="336"/>
      <c r="H116" s="336"/>
    </row>
    <row r="117" spans="1:8" ht="33">
      <c r="A117" s="332"/>
      <c r="B117" s="342" t="s">
        <v>651</v>
      </c>
      <c r="C117" s="334"/>
      <c r="D117" s="274"/>
      <c r="E117" s="287"/>
      <c r="F117" s="335"/>
      <c r="G117" s="336"/>
      <c r="H117" s="336"/>
    </row>
    <row r="118" spans="1:8" ht="33">
      <c r="A118" s="343">
        <v>8</v>
      </c>
      <c r="B118" s="344" t="s">
        <v>652</v>
      </c>
      <c r="C118" s="334" t="s">
        <v>16</v>
      </c>
      <c r="D118" s="274">
        <v>80</v>
      </c>
      <c r="E118" s="287">
        <v>29280000</v>
      </c>
      <c r="F118" s="335">
        <f>D118*E118</f>
        <v>2342400000</v>
      </c>
      <c r="G118" s="336">
        <f t="shared" si="10"/>
        <v>234240000</v>
      </c>
      <c r="H118" s="336">
        <f t="shared" si="11"/>
        <v>2576640000</v>
      </c>
    </row>
    <row r="119" spans="1:8" ht="16.5">
      <c r="A119" s="343"/>
      <c r="B119" s="345" t="s">
        <v>653</v>
      </c>
      <c r="C119" s="334"/>
      <c r="D119" s="274"/>
      <c r="E119" s="287"/>
      <c r="F119" s="335"/>
      <c r="G119" s="336"/>
      <c r="H119" s="336"/>
    </row>
    <row r="120" spans="1:8" ht="16.5">
      <c r="A120" s="343"/>
      <c r="B120" s="345" t="s">
        <v>654</v>
      </c>
      <c r="C120" s="334"/>
      <c r="D120" s="274"/>
      <c r="E120" s="287"/>
      <c r="F120" s="335"/>
      <c r="G120" s="336"/>
      <c r="H120" s="336"/>
    </row>
    <row r="121" spans="1:8" ht="16.5">
      <c r="A121" s="343"/>
      <c r="B121" s="346" t="s">
        <v>655</v>
      </c>
      <c r="C121" s="334"/>
      <c r="D121" s="274"/>
      <c r="E121" s="287"/>
      <c r="F121" s="335"/>
      <c r="G121" s="336"/>
      <c r="H121" s="336"/>
    </row>
    <row r="122" spans="1:8" ht="16.5">
      <c r="A122" s="343"/>
      <c r="B122" s="347" t="s">
        <v>656</v>
      </c>
      <c r="C122" s="334"/>
      <c r="D122" s="274"/>
      <c r="E122" s="287"/>
      <c r="F122" s="335"/>
      <c r="G122" s="336"/>
      <c r="H122" s="336"/>
    </row>
    <row r="123" spans="1:8" ht="16.5">
      <c r="A123" s="343"/>
      <c r="B123" s="346" t="s">
        <v>657</v>
      </c>
      <c r="C123" s="334"/>
      <c r="D123" s="274"/>
      <c r="E123" s="287"/>
      <c r="F123" s="335"/>
      <c r="G123" s="336"/>
      <c r="H123" s="336"/>
    </row>
    <row r="124" spans="1:8" ht="16.5">
      <c r="A124" s="343"/>
      <c r="B124" s="346" t="s">
        <v>658</v>
      </c>
      <c r="C124" s="334"/>
      <c r="D124" s="274"/>
      <c r="E124" s="287"/>
      <c r="F124" s="335"/>
      <c r="G124" s="336"/>
      <c r="H124" s="336"/>
    </row>
    <row r="125" spans="1:8" ht="33">
      <c r="A125" s="343"/>
      <c r="B125" s="346" t="s">
        <v>659</v>
      </c>
      <c r="C125" s="334"/>
      <c r="D125" s="274"/>
      <c r="E125" s="287"/>
      <c r="F125" s="335"/>
      <c r="G125" s="336"/>
      <c r="H125" s="336"/>
    </row>
    <row r="126" spans="1:8" ht="16.5">
      <c r="A126" s="343"/>
      <c r="B126" s="346" t="s">
        <v>660</v>
      </c>
      <c r="C126" s="334"/>
      <c r="D126" s="274"/>
      <c r="E126" s="287"/>
      <c r="F126" s="335"/>
      <c r="G126" s="336"/>
      <c r="H126" s="336"/>
    </row>
    <row r="127" spans="1:8" ht="16.5">
      <c r="A127" s="343"/>
      <c r="B127" s="346" t="s">
        <v>661</v>
      </c>
      <c r="C127" s="334"/>
      <c r="D127" s="274"/>
      <c r="E127" s="287"/>
      <c r="F127" s="335"/>
      <c r="G127" s="336"/>
      <c r="H127" s="336"/>
    </row>
    <row r="128" spans="1:8" ht="16.5">
      <c r="A128" s="332">
        <v>9</v>
      </c>
      <c r="B128" s="348" t="s">
        <v>662</v>
      </c>
      <c r="C128" s="334" t="s">
        <v>258</v>
      </c>
      <c r="D128" s="274">
        <v>100</v>
      </c>
      <c r="E128" s="287">
        <v>4046000</v>
      </c>
      <c r="F128" s="335">
        <f>D128*E128</f>
        <v>404600000</v>
      </c>
      <c r="G128" s="336">
        <f t="shared" si="10"/>
        <v>40460000</v>
      </c>
      <c r="H128" s="336">
        <f t="shared" si="11"/>
        <v>445060000</v>
      </c>
    </row>
    <row r="129" spans="1:8" ht="16.5">
      <c r="A129" s="332"/>
      <c r="B129" s="340" t="s">
        <v>663</v>
      </c>
      <c r="C129" s="334"/>
      <c r="D129" s="274"/>
      <c r="E129" s="287"/>
      <c r="F129" s="335"/>
      <c r="G129" s="336"/>
      <c r="H129" s="336"/>
    </row>
    <row r="130" spans="1:8" ht="33">
      <c r="A130" s="332"/>
      <c r="B130" s="340" t="s">
        <v>664</v>
      </c>
      <c r="C130" s="334"/>
      <c r="D130" s="274"/>
      <c r="E130" s="287"/>
      <c r="F130" s="335"/>
      <c r="G130" s="336"/>
      <c r="H130" s="336"/>
    </row>
    <row r="131" spans="1:8" ht="99">
      <c r="A131" s="332"/>
      <c r="B131" s="340" t="s">
        <v>665</v>
      </c>
      <c r="C131" s="334"/>
      <c r="D131" s="274"/>
      <c r="E131" s="287"/>
      <c r="F131" s="335"/>
      <c r="G131" s="336"/>
      <c r="H131" s="336"/>
    </row>
    <row r="132" spans="1:8" ht="16.5">
      <c r="A132" s="332">
        <v>10</v>
      </c>
      <c r="B132" s="333" t="s">
        <v>666</v>
      </c>
      <c r="C132" s="334" t="s">
        <v>258</v>
      </c>
      <c r="D132" s="274">
        <v>4</v>
      </c>
      <c r="E132" s="287">
        <v>8164000</v>
      </c>
      <c r="F132" s="335">
        <f>D132*E132</f>
        <v>32656000</v>
      </c>
      <c r="G132" s="336">
        <f t="shared" si="10"/>
        <v>3265600</v>
      </c>
      <c r="H132" s="336">
        <f t="shared" si="11"/>
        <v>35921600</v>
      </c>
    </row>
    <row r="133" spans="1:8" ht="16.5">
      <c r="A133" s="332"/>
      <c r="B133" s="349" t="s">
        <v>667</v>
      </c>
      <c r="C133" s="334"/>
      <c r="D133" s="274"/>
      <c r="E133" s="287"/>
      <c r="F133" s="335"/>
      <c r="G133" s="336"/>
      <c r="H133" s="336"/>
    </row>
    <row r="134" spans="1:8" ht="33.75">
      <c r="A134" s="332"/>
      <c r="B134" s="349" t="s">
        <v>723</v>
      </c>
      <c r="C134" s="334"/>
      <c r="D134" s="274"/>
      <c r="E134" s="287"/>
      <c r="F134" s="335"/>
      <c r="G134" s="336"/>
      <c r="H134" s="336"/>
    </row>
    <row r="135" spans="1:8" ht="33">
      <c r="A135" s="332"/>
      <c r="B135" s="349" t="s">
        <v>669</v>
      </c>
      <c r="C135" s="334"/>
      <c r="D135" s="274"/>
      <c r="E135" s="287"/>
      <c r="F135" s="335"/>
      <c r="G135" s="336"/>
      <c r="H135" s="336"/>
    </row>
    <row r="136" spans="1:8" ht="66">
      <c r="A136" s="332"/>
      <c r="B136" s="349" t="s">
        <v>670</v>
      </c>
      <c r="C136" s="334"/>
      <c r="D136" s="274"/>
      <c r="E136" s="287"/>
      <c r="F136" s="335"/>
      <c r="G136" s="336"/>
      <c r="H136" s="336"/>
    </row>
    <row r="137" spans="1:8" ht="16.5">
      <c r="A137" s="332">
        <v>11</v>
      </c>
      <c r="B137" s="333" t="s">
        <v>671</v>
      </c>
      <c r="C137" s="334" t="s">
        <v>258</v>
      </c>
      <c r="D137" s="274">
        <v>20</v>
      </c>
      <c r="E137" s="287">
        <v>4756000</v>
      </c>
      <c r="F137" s="335">
        <f>D137*E137</f>
        <v>95120000</v>
      </c>
      <c r="G137" s="336">
        <f t="shared" si="10"/>
        <v>9512000</v>
      </c>
      <c r="H137" s="336">
        <f t="shared" si="11"/>
        <v>104632000</v>
      </c>
    </row>
    <row r="138" spans="1:8" ht="16.5">
      <c r="A138" s="332"/>
      <c r="B138" s="337" t="s">
        <v>672</v>
      </c>
      <c r="C138" s="334"/>
      <c r="D138" s="274"/>
      <c r="E138" s="287"/>
      <c r="F138" s="335"/>
      <c r="G138" s="336"/>
      <c r="H138" s="336"/>
    </row>
    <row r="139" spans="1:8" ht="33">
      <c r="A139" s="332"/>
      <c r="B139" s="337" t="s">
        <v>673</v>
      </c>
      <c r="C139" s="334"/>
      <c r="D139" s="274"/>
      <c r="E139" s="287"/>
      <c r="F139" s="335"/>
      <c r="G139" s="336"/>
      <c r="H139" s="336"/>
    </row>
    <row r="140" spans="1:8" ht="62.45" customHeight="1">
      <c r="A140" s="332"/>
      <c r="B140" s="337" t="s">
        <v>674</v>
      </c>
      <c r="C140" s="334"/>
      <c r="D140" s="274"/>
      <c r="E140" s="287"/>
      <c r="F140" s="335"/>
      <c r="G140" s="336"/>
      <c r="H140" s="336"/>
    </row>
    <row r="141" spans="1:8" ht="79.150000000000006" customHeight="1">
      <c r="A141" s="332"/>
      <c r="B141" s="337" t="s">
        <v>675</v>
      </c>
      <c r="C141" s="334"/>
      <c r="D141" s="274"/>
      <c r="E141" s="287"/>
      <c r="F141" s="335"/>
      <c r="G141" s="336"/>
      <c r="H141" s="336"/>
    </row>
    <row r="142" spans="1:8" ht="16.5">
      <c r="A142" s="332">
        <v>12</v>
      </c>
      <c r="B142" s="333" t="s">
        <v>676</v>
      </c>
      <c r="C142" s="334" t="s">
        <v>258</v>
      </c>
      <c r="D142" s="274">
        <v>100</v>
      </c>
      <c r="E142" s="287">
        <v>798000</v>
      </c>
      <c r="F142" s="335">
        <f>D142*E142</f>
        <v>79800000</v>
      </c>
      <c r="G142" s="336">
        <f t="shared" si="10"/>
        <v>7980000</v>
      </c>
      <c r="H142" s="336">
        <f t="shared" si="11"/>
        <v>87780000</v>
      </c>
    </row>
    <row r="143" spans="1:8" ht="33">
      <c r="A143" s="332"/>
      <c r="B143" s="337" t="s">
        <v>677</v>
      </c>
      <c r="C143" s="334"/>
      <c r="D143" s="274"/>
      <c r="E143" s="287"/>
      <c r="F143" s="335"/>
      <c r="G143" s="336"/>
      <c r="H143" s="336"/>
    </row>
    <row r="144" spans="1:8" ht="33">
      <c r="A144" s="332"/>
      <c r="B144" s="337" t="s">
        <v>678</v>
      </c>
      <c r="C144" s="334"/>
      <c r="D144" s="274"/>
      <c r="E144" s="287"/>
      <c r="F144" s="335"/>
      <c r="G144" s="336"/>
      <c r="H144" s="336"/>
    </row>
    <row r="145" spans="1:8" ht="49.5">
      <c r="A145" s="332"/>
      <c r="B145" s="337" t="s">
        <v>679</v>
      </c>
      <c r="C145" s="334"/>
      <c r="D145" s="274"/>
      <c r="E145" s="287"/>
      <c r="F145" s="335"/>
      <c r="G145" s="336"/>
      <c r="H145" s="336"/>
    </row>
    <row r="146" spans="1:8" ht="16.5">
      <c r="A146" s="343">
        <v>13</v>
      </c>
      <c r="B146" s="333" t="s">
        <v>680</v>
      </c>
      <c r="C146" s="350" t="s">
        <v>18</v>
      </c>
      <c r="D146" s="274">
        <v>16</v>
      </c>
      <c r="E146" s="287">
        <v>2103000</v>
      </c>
      <c r="F146" s="335">
        <f>D146*E146</f>
        <v>33648000</v>
      </c>
      <c r="G146" s="336">
        <f t="shared" si="10"/>
        <v>3364800</v>
      </c>
      <c r="H146" s="336">
        <f t="shared" si="11"/>
        <v>37012800</v>
      </c>
    </row>
    <row r="147" spans="1:8" ht="16.5">
      <c r="A147" s="343"/>
      <c r="B147" s="337" t="s">
        <v>681</v>
      </c>
      <c r="C147" s="350"/>
      <c r="D147" s="274"/>
      <c r="E147" s="287"/>
      <c r="F147" s="335"/>
      <c r="G147" s="336"/>
      <c r="H147" s="336"/>
    </row>
    <row r="148" spans="1:8" ht="16.5">
      <c r="A148" s="343"/>
      <c r="B148" s="346" t="s">
        <v>682</v>
      </c>
      <c r="C148" s="334"/>
      <c r="D148" s="274"/>
      <c r="E148" s="287"/>
      <c r="F148" s="335"/>
      <c r="G148" s="336"/>
      <c r="H148" s="336"/>
    </row>
    <row r="149" spans="1:8" ht="33">
      <c r="A149" s="343"/>
      <c r="B149" s="346" t="s">
        <v>683</v>
      </c>
      <c r="C149" s="351"/>
      <c r="D149" s="275"/>
      <c r="E149" s="287"/>
      <c r="F149" s="335"/>
      <c r="G149" s="336"/>
      <c r="H149" s="336"/>
    </row>
    <row r="150" spans="1:8" ht="16.5">
      <c r="A150" s="343"/>
      <c r="B150" s="346" t="s">
        <v>684</v>
      </c>
      <c r="C150" s="351"/>
      <c r="D150" s="275"/>
      <c r="E150" s="287"/>
      <c r="F150" s="335"/>
      <c r="G150" s="336"/>
      <c r="H150" s="336"/>
    </row>
    <row r="151" spans="1:8" ht="16.5">
      <c r="A151" s="343"/>
      <c r="B151" s="346" t="s">
        <v>685</v>
      </c>
      <c r="C151" s="351"/>
      <c r="D151" s="275"/>
      <c r="E151" s="287"/>
      <c r="F151" s="335"/>
      <c r="G151" s="336"/>
      <c r="H151" s="336"/>
    </row>
    <row r="152" spans="1:8" ht="16.5">
      <c r="A152" s="343">
        <v>14</v>
      </c>
      <c r="B152" s="352" t="s">
        <v>686</v>
      </c>
      <c r="C152" s="350" t="s">
        <v>18</v>
      </c>
      <c r="D152" s="274">
        <v>5</v>
      </c>
      <c r="E152" s="287">
        <v>1305000</v>
      </c>
      <c r="F152" s="335">
        <f>D152*E152</f>
        <v>6525000</v>
      </c>
      <c r="G152" s="336">
        <f t="shared" si="10"/>
        <v>652500</v>
      </c>
      <c r="H152" s="336">
        <f t="shared" si="11"/>
        <v>7177500</v>
      </c>
    </row>
    <row r="153" spans="1:8" ht="16.5">
      <c r="A153" s="343"/>
      <c r="B153" s="346" t="s">
        <v>682</v>
      </c>
      <c r="C153" s="334"/>
      <c r="D153" s="274"/>
      <c r="E153" s="287"/>
      <c r="F153" s="335"/>
      <c r="G153" s="336"/>
      <c r="H153" s="336"/>
    </row>
    <row r="154" spans="1:8" ht="33">
      <c r="A154" s="343"/>
      <c r="B154" s="346" t="s">
        <v>687</v>
      </c>
      <c r="C154" s="334"/>
      <c r="D154" s="274"/>
      <c r="E154" s="287"/>
      <c r="F154" s="335"/>
      <c r="G154" s="336"/>
      <c r="H154" s="336"/>
    </row>
    <row r="155" spans="1:8" ht="16.5">
      <c r="A155" s="343">
        <v>15</v>
      </c>
      <c r="B155" s="353" t="s">
        <v>688</v>
      </c>
      <c r="C155" s="350" t="s">
        <v>18</v>
      </c>
      <c r="D155" s="274">
        <v>2</v>
      </c>
      <c r="E155" s="287">
        <v>64960000</v>
      </c>
      <c r="F155" s="335">
        <f>D155*E155</f>
        <v>129920000</v>
      </c>
      <c r="G155" s="336">
        <f t="shared" si="10"/>
        <v>12992000</v>
      </c>
      <c r="H155" s="336">
        <f t="shared" si="11"/>
        <v>142912000</v>
      </c>
    </row>
    <row r="156" spans="1:8" ht="33">
      <c r="A156" s="343"/>
      <c r="B156" s="346" t="s">
        <v>689</v>
      </c>
      <c r="C156" s="350"/>
      <c r="D156" s="274"/>
      <c r="E156" s="287"/>
      <c r="F156" s="335"/>
      <c r="G156" s="336"/>
      <c r="H156" s="336"/>
    </row>
    <row r="157" spans="1:8" ht="43.15" customHeight="1">
      <c r="A157" s="343"/>
      <c r="B157" s="346" t="s">
        <v>690</v>
      </c>
      <c r="C157" s="334"/>
      <c r="D157" s="274"/>
      <c r="E157" s="287"/>
      <c r="F157" s="335"/>
      <c r="G157" s="336"/>
      <c r="H157" s="336"/>
    </row>
    <row r="158" spans="1:8" ht="16.5">
      <c r="A158" s="343">
        <v>16</v>
      </c>
      <c r="B158" s="353" t="s">
        <v>691</v>
      </c>
      <c r="C158" s="334" t="s">
        <v>18</v>
      </c>
      <c r="D158" s="274">
        <v>290</v>
      </c>
      <c r="E158" s="287">
        <v>319000</v>
      </c>
      <c r="F158" s="335">
        <f>D158*E158</f>
        <v>92510000</v>
      </c>
      <c r="G158" s="336">
        <f t="shared" si="10"/>
        <v>9251000</v>
      </c>
      <c r="H158" s="336">
        <f t="shared" si="11"/>
        <v>101761000</v>
      </c>
    </row>
    <row r="159" spans="1:8" ht="16.5">
      <c r="A159" s="343"/>
      <c r="B159" s="346" t="s">
        <v>692</v>
      </c>
      <c r="C159" s="334"/>
      <c r="D159" s="274"/>
      <c r="E159" s="287"/>
      <c r="F159" s="335"/>
      <c r="G159" s="336"/>
      <c r="H159" s="336"/>
    </row>
    <row r="160" spans="1:8" ht="16.5">
      <c r="A160" s="343"/>
      <c r="B160" s="346" t="s">
        <v>693</v>
      </c>
      <c r="C160" s="334"/>
      <c r="D160" s="274"/>
      <c r="E160" s="287"/>
      <c r="F160" s="335"/>
      <c r="G160" s="336"/>
      <c r="H160" s="336"/>
    </row>
    <row r="161" spans="1:9" ht="16.5">
      <c r="A161" s="343">
        <v>17</v>
      </c>
      <c r="B161" s="353" t="s">
        <v>694</v>
      </c>
      <c r="C161" s="334" t="s">
        <v>18</v>
      </c>
      <c r="D161" s="274">
        <v>30</v>
      </c>
      <c r="E161" s="287">
        <v>653000</v>
      </c>
      <c r="F161" s="335">
        <f>D161*E161</f>
        <v>19590000</v>
      </c>
      <c r="G161" s="336">
        <f t="shared" si="10"/>
        <v>1959000</v>
      </c>
      <c r="H161" s="336">
        <f t="shared" si="11"/>
        <v>21549000</v>
      </c>
    </row>
    <row r="162" spans="1:9" ht="16.5">
      <c r="A162" s="343"/>
      <c r="B162" s="346" t="s">
        <v>695</v>
      </c>
      <c r="C162" s="334"/>
      <c r="D162" s="274"/>
      <c r="E162" s="287"/>
      <c r="F162" s="335"/>
      <c r="G162" s="336"/>
      <c r="H162" s="336"/>
    </row>
    <row r="163" spans="1:9" ht="48">
      <c r="A163" s="343"/>
      <c r="B163" s="346" t="s">
        <v>724</v>
      </c>
      <c r="C163" s="334"/>
      <c r="D163" s="274"/>
      <c r="E163" s="287"/>
      <c r="F163" s="335"/>
      <c r="G163" s="336"/>
      <c r="H163" s="336"/>
    </row>
    <row r="164" spans="1:9" ht="16.5">
      <c r="A164" s="343">
        <v>18</v>
      </c>
      <c r="B164" s="353" t="s">
        <v>697</v>
      </c>
      <c r="C164" s="334" t="s">
        <v>698</v>
      </c>
      <c r="D164" s="274">
        <v>1892</v>
      </c>
      <c r="E164" s="287">
        <v>600000</v>
      </c>
      <c r="F164" s="335">
        <f>D164*E164</f>
        <v>1135200000</v>
      </c>
      <c r="G164" s="336">
        <f t="shared" si="10"/>
        <v>113520000</v>
      </c>
      <c r="H164" s="336">
        <f t="shared" si="11"/>
        <v>1248720000</v>
      </c>
    </row>
    <row r="165" spans="1:9" ht="16.5">
      <c r="A165" s="343">
        <v>19</v>
      </c>
      <c r="B165" s="353" t="s">
        <v>699</v>
      </c>
      <c r="C165" s="334" t="s">
        <v>700</v>
      </c>
      <c r="D165" s="274">
        <v>1</v>
      </c>
      <c r="E165" s="287">
        <v>515000000</v>
      </c>
      <c r="F165" s="335">
        <f>D165*E165</f>
        <v>515000000</v>
      </c>
      <c r="G165" s="336">
        <f t="shared" si="10"/>
        <v>51500000</v>
      </c>
      <c r="H165" s="336">
        <f t="shared" si="11"/>
        <v>566500000</v>
      </c>
    </row>
    <row r="166" spans="1:9" ht="16.5">
      <c r="A166" s="343"/>
      <c r="B166" s="354" t="s">
        <v>701</v>
      </c>
      <c r="C166" s="334"/>
      <c r="D166" s="274"/>
      <c r="E166" s="287"/>
      <c r="F166" s="335"/>
      <c r="G166" s="336"/>
      <c r="H166" s="336"/>
    </row>
    <row r="167" spans="1:9" ht="16.5">
      <c r="A167" s="343">
        <v>20</v>
      </c>
      <c r="B167" s="353" t="s">
        <v>703</v>
      </c>
      <c r="C167" s="350" t="s">
        <v>700</v>
      </c>
      <c r="D167" s="274">
        <v>1</v>
      </c>
      <c r="E167" s="287">
        <v>165000000</v>
      </c>
      <c r="F167" s="335">
        <f>D167*E167</f>
        <v>165000000</v>
      </c>
      <c r="G167" s="336">
        <f t="shared" ref="G167" si="12">F167*10/100</f>
        <v>16500000</v>
      </c>
      <c r="H167" s="336">
        <f t="shared" ref="H167" si="13">G167+F167</f>
        <v>181500000</v>
      </c>
    </row>
    <row r="168" spans="1:9" ht="16.5">
      <c r="A168" s="293" t="s">
        <v>288</v>
      </c>
      <c r="B168" s="237" t="s">
        <v>725</v>
      </c>
      <c r="C168" s="293"/>
      <c r="D168" s="293"/>
      <c r="E168" s="293"/>
      <c r="F168" s="294">
        <f>F5+F19+F25+F43+F45+F82+F86</f>
        <v>52209352056.509087</v>
      </c>
      <c r="G168" s="295">
        <f>G5+G19+G25+G43+G45+G82+G86</f>
        <v>5220935205.6509085</v>
      </c>
      <c r="H168" s="355">
        <f>ROUND((G168+F168),-3)</f>
        <v>57430287000</v>
      </c>
    </row>
    <row r="169" spans="1:9" ht="18.75">
      <c r="A169" s="296"/>
      <c r="B169" s="297" t="s">
        <v>726</v>
      </c>
      <c r="C169" s="296"/>
      <c r="D169" s="296"/>
      <c r="E169" s="296"/>
      <c r="F169" s="296"/>
      <c r="G169" s="296"/>
      <c r="H169" s="298">
        <f>ROUND((H168),-3)</f>
        <v>57430287000</v>
      </c>
    </row>
    <row r="171" spans="1:9" ht="18.75">
      <c r="B171" s="299" t="s">
        <v>727</v>
      </c>
      <c r="F171" s="520" t="s">
        <v>730</v>
      </c>
      <c r="G171" s="520"/>
      <c r="H171" s="520"/>
    </row>
    <row r="172" spans="1:9" ht="18.75">
      <c r="F172" s="301"/>
      <c r="G172" s="302"/>
      <c r="H172" s="303"/>
    </row>
    <row r="173" spans="1:9" ht="18.75">
      <c r="F173" s="301"/>
      <c r="G173" s="302"/>
      <c r="H173" s="303"/>
      <c r="I173" s="283">
        <f>H169+'THIET BI ĐÃ CẮT THEO HỢP ĐỒNG'!H39</f>
        <v>68499803000</v>
      </c>
    </row>
    <row r="174" spans="1:9" ht="18.75">
      <c r="F174" s="301"/>
      <c r="G174" s="302"/>
      <c r="H174" s="303"/>
    </row>
    <row r="175" spans="1:9" ht="18.75">
      <c r="B175" s="299" t="s">
        <v>728</v>
      </c>
      <c r="F175" s="521" t="s">
        <v>731</v>
      </c>
      <c r="G175" s="521"/>
      <c r="H175" s="521"/>
    </row>
    <row r="176" spans="1:9" ht="18.75">
      <c r="F176" s="522" t="s">
        <v>732</v>
      </c>
      <c r="G176" s="522"/>
      <c r="H176" s="522"/>
    </row>
  </sheetData>
  <mergeCells count="4">
    <mergeCell ref="A1:H1"/>
    <mergeCell ref="F171:H171"/>
    <mergeCell ref="F175:H175"/>
    <mergeCell ref="F176:H17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4"/>
  <sheetViews>
    <sheetView topLeftCell="A169" zoomScale="85" zoomScaleNormal="85" workbookViewId="0">
      <selection activeCell="B177" sqref="B177"/>
    </sheetView>
  </sheetViews>
  <sheetFormatPr defaultRowHeight="15"/>
  <cols>
    <col min="1" max="1" width="4.85546875" bestFit="1" customWidth="1"/>
    <col min="2" max="2" width="69.28515625" bestFit="1" customWidth="1"/>
    <col min="3" max="3" width="7.140625" bestFit="1" customWidth="1"/>
    <col min="4" max="4" width="13.7109375" bestFit="1" customWidth="1"/>
  </cols>
  <sheetData>
    <row r="1" spans="1:4" ht="15.75">
      <c r="A1" s="36" t="s">
        <v>1</v>
      </c>
      <c r="B1" s="38" t="s">
        <v>2</v>
      </c>
      <c r="C1" s="38" t="s">
        <v>3</v>
      </c>
      <c r="D1" s="206" t="s">
        <v>4</v>
      </c>
    </row>
    <row r="2" spans="1:4" ht="15.75">
      <c r="A2" s="36" t="s">
        <v>7</v>
      </c>
      <c r="B2" s="36" t="s">
        <v>8</v>
      </c>
      <c r="C2" s="36" t="s">
        <v>9</v>
      </c>
      <c r="D2" s="207" t="s">
        <v>10</v>
      </c>
    </row>
    <row r="3" spans="1:4" ht="15.75">
      <c r="A3" s="239" t="s">
        <v>255</v>
      </c>
      <c r="B3" s="240" t="s">
        <v>704</v>
      </c>
      <c r="C3" s="241"/>
      <c r="D3" s="209"/>
    </row>
    <row r="4" spans="1:4" ht="15.75">
      <c r="A4" s="242" t="s">
        <v>705</v>
      </c>
      <c r="B4" s="243" t="s">
        <v>274</v>
      </c>
      <c r="C4" s="244"/>
      <c r="D4" s="245"/>
    </row>
    <row r="5" spans="1:4" ht="189">
      <c r="A5" s="148">
        <v>1</v>
      </c>
      <c r="B5" s="149" t="s">
        <v>259</v>
      </c>
      <c r="C5" s="150" t="s">
        <v>258</v>
      </c>
      <c r="D5" s="208">
        <v>58</v>
      </c>
    </row>
    <row r="6" spans="1:4" ht="189">
      <c r="A6" s="148">
        <v>2</v>
      </c>
      <c r="B6" s="149" t="s">
        <v>260</v>
      </c>
      <c r="C6" s="150" t="s">
        <v>258</v>
      </c>
      <c r="D6" s="208">
        <v>171</v>
      </c>
    </row>
    <row r="7" spans="1:4" ht="204.75">
      <c r="A7" s="148">
        <v>3</v>
      </c>
      <c r="B7" s="149" t="s">
        <v>261</v>
      </c>
      <c r="C7" s="150" t="s">
        <v>258</v>
      </c>
      <c r="D7" s="208">
        <v>4</v>
      </c>
    </row>
    <row r="8" spans="1:4" ht="220.5">
      <c r="A8" s="148">
        <v>4</v>
      </c>
      <c r="B8" s="149" t="s">
        <v>262</v>
      </c>
      <c r="C8" s="150" t="s">
        <v>258</v>
      </c>
      <c r="D8" s="208">
        <v>4</v>
      </c>
    </row>
    <row r="9" spans="1:4" ht="47.25">
      <c r="A9" s="148">
        <v>5</v>
      </c>
      <c r="B9" s="149" t="s">
        <v>263</v>
      </c>
      <c r="C9" s="150" t="s">
        <v>258</v>
      </c>
      <c r="D9" s="208">
        <v>24</v>
      </c>
    </row>
    <row r="10" spans="1:4" ht="31.5">
      <c r="A10" s="148">
        <v>6</v>
      </c>
      <c r="B10" s="149" t="s">
        <v>264</v>
      </c>
      <c r="C10" s="150" t="s">
        <v>265</v>
      </c>
      <c r="D10" s="208">
        <v>4</v>
      </c>
    </row>
    <row r="11" spans="1:4" ht="283.5">
      <c r="A11" s="148">
        <v>7</v>
      </c>
      <c r="B11" s="149" t="s">
        <v>266</v>
      </c>
      <c r="C11" s="150" t="s">
        <v>258</v>
      </c>
      <c r="D11" s="208">
        <v>4</v>
      </c>
    </row>
    <row r="12" spans="1:4" ht="15.75">
      <c r="A12" s="148">
        <v>8</v>
      </c>
      <c r="B12" s="149" t="s">
        <v>267</v>
      </c>
      <c r="C12" s="150" t="s">
        <v>258</v>
      </c>
      <c r="D12" s="208">
        <v>4</v>
      </c>
    </row>
    <row r="13" spans="1:4" ht="126">
      <c r="A13" s="148">
        <v>9</v>
      </c>
      <c r="B13" s="149" t="s">
        <v>268</v>
      </c>
      <c r="C13" s="150" t="s">
        <v>18</v>
      </c>
      <c r="D13" s="208">
        <v>1</v>
      </c>
    </row>
    <row r="14" spans="1:4" ht="31.5">
      <c r="A14" s="148">
        <v>10</v>
      </c>
      <c r="B14" s="149" t="s">
        <v>269</v>
      </c>
      <c r="C14" s="150" t="s">
        <v>258</v>
      </c>
      <c r="D14" s="208">
        <v>1</v>
      </c>
    </row>
    <row r="15" spans="1:4" ht="15.75">
      <c r="A15" s="148"/>
      <c r="B15" s="149" t="s">
        <v>276</v>
      </c>
      <c r="C15" s="150">
        <v>0</v>
      </c>
      <c r="D15" s="208">
        <v>0</v>
      </c>
    </row>
    <row r="16" spans="1:4" ht="236.25">
      <c r="A16" s="148">
        <v>11</v>
      </c>
      <c r="B16" s="149" t="s">
        <v>270</v>
      </c>
      <c r="C16" s="150" t="s">
        <v>18</v>
      </c>
      <c r="D16" s="208">
        <v>1</v>
      </c>
    </row>
    <row r="17" spans="1:4" ht="283.5">
      <c r="A17" s="148">
        <v>12</v>
      </c>
      <c r="B17" s="149" t="s">
        <v>271</v>
      </c>
      <c r="C17" s="150" t="s">
        <v>18</v>
      </c>
      <c r="D17" s="208">
        <v>13</v>
      </c>
    </row>
    <row r="18" spans="1:4" ht="28.5">
      <c r="A18" s="251" t="s">
        <v>706</v>
      </c>
      <c r="B18" s="252" t="s">
        <v>560</v>
      </c>
      <c r="C18" s="253"/>
      <c r="D18" s="254"/>
    </row>
    <row r="19" spans="1:4">
      <c r="A19" s="255" t="s">
        <v>561</v>
      </c>
      <c r="B19" s="256" t="s">
        <v>562</v>
      </c>
      <c r="C19" s="257"/>
      <c r="D19" s="258"/>
    </row>
    <row r="20" spans="1:4">
      <c r="A20" s="259" t="s">
        <v>563</v>
      </c>
      <c r="B20" s="260" t="s">
        <v>564</v>
      </c>
      <c r="C20" s="257" t="s">
        <v>18</v>
      </c>
      <c r="D20" s="258">
        <v>74</v>
      </c>
    </row>
    <row r="21" spans="1:4">
      <c r="A21" s="255" t="s">
        <v>561</v>
      </c>
      <c r="B21" s="256" t="s">
        <v>565</v>
      </c>
      <c r="C21" s="257"/>
      <c r="D21" s="258"/>
    </row>
    <row r="22" spans="1:4" ht="255">
      <c r="A22" s="259" t="s">
        <v>566</v>
      </c>
      <c r="B22" s="248" t="s">
        <v>256</v>
      </c>
      <c r="C22" s="257" t="s">
        <v>18</v>
      </c>
      <c r="D22" s="258">
        <v>1</v>
      </c>
    </row>
    <row r="23" spans="1:4">
      <c r="A23" s="259" t="s">
        <v>567</v>
      </c>
      <c r="B23" s="248" t="s">
        <v>257</v>
      </c>
      <c r="C23" s="257" t="s">
        <v>18</v>
      </c>
      <c r="D23" s="258">
        <v>307</v>
      </c>
    </row>
    <row r="24" spans="1:4">
      <c r="A24" s="255" t="s">
        <v>561</v>
      </c>
      <c r="B24" s="256" t="s">
        <v>568</v>
      </c>
      <c r="C24" s="257"/>
      <c r="D24" s="258"/>
    </row>
    <row r="25" spans="1:4" ht="30">
      <c r="A25" s="259" t="s">
        <v>569</v>
      </c>
      <c r="B25" s="248" t="s">
        <v>570</v>
      </c>
      <c r="C25" s="257" t="s">
        <v>18</v>
      </c>
      <c r="D25" s="258">
        <v>2</v>
      </c>
    </row>
    <row r="26" spans="1:4" ht="255">
      <c r="A26" s="259" t="s">
        <v>571</v>
      </c>
      <c r="B26" s="248" t="s">
        <v>572</v>
      </c>
      <c r="C26" s="257" t="s">
        <v>18</v>
      </c>
      <c r="D26" s="258">
        <v>2</v>
      </c>
    </row>
    <row r="27" spans="1:4" ht="150">
      <c r="A27" s="259" t="s">
        <v>573</v>
      </c>
      <c r="B27" s="248" t="s">
        <v>574</v>
      </c>
      <c r="C27" s="257" t="s">
        <v>18</v>
      </c>
      <c r="D27" s="258">
        <v>4</v>
      </c>
    </row>
    <row r="28" spans="1:4" ht="135">
      <c r="A28" s="259" t="s">
        <v>575</v>
      </c>
      <c r="B28" s="248" t="s">
        <v>576</v>
      </c>
      <c r="C28" s="257" t="s">
        <v>18</v>
      </c>
      <c r="D28" s="258">
        <v>10</v>
      </c>
    </row>
    <row r="29" spans="1:4" ht="120">
      <c r="A29" s="259" t="s">
        <v>577</v>
      </c>
      <c r="B29" s="248" t="s">
        <v>578</v>
      </c>
      <c r="C29" s="257" t="s">
        <v>18</v>
      </c>
      <c r="D29" s="258">
        <v>28</v>
      </c>
    </row>
    <row r="30" spans="1:4" ht="135">
      <c r="A30" s="259" t="s">
        <v>579</v>
      </c>
      <c r="B30" s="248" t="s">
        <v>580</v>
      </c>
      <c r="C30" s="257" t="s">
        <v>18</v>
      </c>
      <c r="D30" s="258">
        <v>5</v>
      </c>
    </row>
    <row r="31" spans="1:4" ht="120">
      <c r="A31" s="259" t="s">
        <v>581</v>
      </c>
      <c r="B31" s="248" t="s">
        <v>582</v>
      </c>
      <c r="C31" s="257" t="s">
        <v>18</v>
      </c>
      <c r="D31" s="258">
        <v>30</v>
      </c>
    </row>
    <row r="32" spans="1:4" ht="60">
      <c r="A32" s="259" t="s">
        <v>583</v>
      </c>
      <c r="B32" s="248" t="s">
        <v>584</v>
      </c>
      <c r="C32" s="257" t="s">
        <v>258</v>
      </c>
      <c r="D32" s="258">
        <v>222</v>
      </c>
    </row>
    <row r="33" spans="1:4" ht="60">
      <c r="A33" s="259" t="s">
        <v>585</v>
      </c>
      <c r="B33" s="248" t="s">
        <v>586</v>
      </c>
      <c r="C33" s="257" t="s">
        <v>587</v>
      </c>
      <c r="D33" s="258">
        <v>1</v>
      </c>
    </row>
    <row r="34" spans="1:4" ht="60">
      <c r="A34" s="259" t="s">
        <v>588</v>
      </c>
      <c r="B34" s="248" t="s">
        <v>589</v>
      </c>
      <c r="C34" s="257" t="s">
        <v>18</v>
      </c>
      <c r="D34" s="258">
        <v>82</v>
      </c>
    </row>
    <row r="35" spans="1:4">
      <c r="A35" s="264" t="s">
        <v>561</v>
      </c>
      <c r="B35" s="265" t="s">
        <v>590</v>
      </c>
      <c r="C35" s="266"/>
      <c r="D35" s="267"/>
    </row>
    <row r="36" spans="1:4" ht="30">
      <c r="A36" s="259" t="s">
        <v>591</v>
      </c>
      <c r="B36" s="248" t="s">
        <v>592</v>
      </c>
      <c r="C36" s="257" t="s">
        <v>18</v>
      </c>
      <c r="D36" s="258">
        <v>4</v>
      </c>
    </row>
    <row r="37" spans="1:4" ht="30">
      <c r="A37" s="259" t="s">
        <v>593</v>
      </c>
      <c r="B37" s="248" t="s">
        <v>594</v>
      </c>
      <c r="C37" s="257" t="s">
        <v>18</v>
      </c>
      <c r="D37" s="258">
        <v>2</v>
      </c>
    </row>
    <row r="38" spans="1:4">
      <c r="A38" s="259" t="s">
        <v>595</v>
      </c>
      <c r="B38" s="248" t="s">
        <v>596</v>
      </c>
      <c r="C38" s="257" t="s">
        <v>18</v>
      </c>
      <c r="D38" s="258">
        <v>8</v>
      </c>
    </row>
    <row r="39" spans="1:4">
      <c r="A39" s="259" t="s">
        <v>597</v>
      </c>
      <c r="B39" s="248" t="s">
        <v>598</v>
      </c>
      <c r="C39" s="257" t="s">
        <v>18</v>
      </c>
      <c r="D39" s="258">
        <v>2</v>
      </c>
    </row>
    <row r="40" spans="1:4">
      <c r="A40" s="259" t="s">
        <v>599</v>
      </c>
      <c r="B40" s="248" t="s">
        <v>600</v>
      </c>
      <c r="C40" s="257" t="s">
        <v>18</v>
      </c>
      <c r="D40" s="258">
        <v>1</v>
      </c>
    </row>
    <row r="41" spans="1:4">
      <c r="A41" s="259" t="s">
        <v>601</v>
      </c>
      <c r="B41" s="248" t="s">
        <v>602</v>
      </c>
      <c r="C41" s="257" t="s">
        <v>18</v>
      </c>
      <c r="D41" s="258">
        <v>1</v>
      </c>
    </row>
    <row r="42" spans="1:4">
      <c r="A42" s="259" t="s">
        <v>603</v>
      </c>
      <c r="B42" s="248" t="s">
        <v>604</v>
      </c>
      <c r="C42" s="257" t="s">
        <v>18</v>
      </c>
      <c r="D42" s="258">
        <v>1</v>
      </c>
    </row>
    <row r="43" spans="1:4" ht="90">
      <c r="A43" s="259" t="s">
        <v>605</v>
      </c>
      <c r="B43" s="248" t="s">
        <v>606</v>
      </c>
      <c r="C43" s="257" t="s">
        <v>18</v>
      </c>
      <c r="D43" s="258">
        <v>1</v>
      </c>
    </row>
    <row r="44" spans="1:4">
      <c r="A44" s="259" t="s">
        <v>607</v>
      </c>
      <c r="B44" s="248" t="s">
        <v>608</v>
      </c>
      <c r="C44" s="257" t="s">
        <v>258</v>
      </c>
      <c r="D44" s="258">
        <v>410</v>
      </c>
    </row>
    <row r="45" spans="1:4">
      <c r="A45" s="259" t="s">
        <v>609</v>
      </c>
      <c r="B45" s="248" t="s">
        <v>610</v>
      </c>
      <c r="C45" s="257" t="s">
        <v>258</v>
      </c>
      <c r="D45" s="258">
        <v>46</v>
      </c>
    </row>
    <row r="46" spans="1:4">
      <c r="A46" s="259" t="s">
        <v>611</v>
      </c>
      <c r="B46" s="248" t="s">
        <v>612</v>
      </c>
      <c r="C46" s="257" t="s">
        <v>258</v>
      </c>
      <c r="D46" s="258">
        <v>17</v>
      </c>
    </row>
    <row r="47" spans="1:4">
      <c r="A47" s="259" t="s">
        <v>613</v>
      </c>
      <c r="B47" s="248" t="s">
        <v>614</v>
      </c>
      <c r="C47" s="257" t="s">
        <v>16</v>
      </c>
      <c r="D47" s="258">
        <v>1</v>
      </c>
    </row>
    <row r="48" spans="1:4" ht="45">
      <c r="A48" s="259" t="s">
        <v>615</v>
      </c>
      <c r="B48" s="248" t="s">
        <v>616</v>
      </c>
      <c r="C48" s="257" t="s">
        <v>197</v>
      </c>
      <c r="D48" s="258">
        <v>2</v>
      </c>
    </row>
    <row r="49" spans="1:4">
      <c r="A49" s="259" t="s">
        <v>617</v>
      </c>
      <c r="B49" s="248" t="s">
        <v>618</v>
      </c>
      <c r="C49" s="257" t="s">
        <v>24</v>
      </c>
      <c r="D49" s="258">
        <v>1</v>
      </c>
    </row>
    <row r="50" spans="1:4" ht="15.75">
      <c r="A50" s="191" t="s">
        <v>273</v>
      </c>
      <c r="B50" s="192" t="s">
        <v>449</v>
      </c>
      <c r="C50" s="193"/>
      <c r="D50" s="209"/>
    </row>
    <row r="51" spans="1:4" ht="94.5">
      <c r="A51" s="148">
        <v>1</v>
      </c>
      <c r="B51" s="149" t="s">
        <v>15</v>
      </c>
      <c r="C51" s="150" t="s">
        <v>16</v>
      </c>
      <c r="D51" s="208">
        <v>11</v>
      </c>
    </row>
    <row r="52" spans="1:4" ht="15.75">
      <c r="A52" s="148">
        <v>2</v>
      </c>
      <c r="B52" s="149" t="s">
        <v>17</v>
      </c>
      <c r="C52" s="150" t="s">
        <v>18</v>
      </c>
      <c r="D52" s="208">
        <v>11</v>
      </c>
    </row>
    <row r="53" spans="1:4" ht="15.75">
      <c r="A53" s="148">
        <v>3</v>
      </c>
      <c r="B53" s="149" t="s">
        <v>19</v>
      </c>
      <c r="C53" s="150" t="s">
        <v>20</v>
      </c>
      <c r="D53" s="208">
        <v>265</v>
      </c>
    </row>
    <row r="54" spans="1:4" ht="31.5">
      <c r="A54" s="148">
        <v>4</v>
      </c>
      <c r="B54" s="149" t="s">
        <v>21</v>
      </c>
      <c r="C54" s="150" t="s">
        <v>18</v>
      </c>
      <c r="D54" s="208">
        <v>2</v>
      </c>
    </row>
    <row r="55" spans="1:4" ht="31.5">
      <c r="A55" s="148">
        <v>5</v>
      </c>
      <c r="B55" s="149" t="s">
        <v>22</v>
      </c>
      <c r="C55" s="150" t="s">
        <v>18</v>
      </c>
      <c r="D55" s="208">
        <v>1</v>
      </c>
    </row>
    <row r="56" spans="1:4" ht="15.75">
      <c r="A56" s="191" t="s">
        <v>275</v>
      </c>
      <c r="B56" s="192" t="s">
        <v>707</v>
      </c>
      <c r="C56" s="193"/>
      <c r="D56" s="209"/>
    </row>
    <row r="57" spans="1:4" ht="15.75">
      <c r="A57" s="242" t="s">
        <v>708</v>
      </c>
      <c r="B57" s="243" t="s">
        <v>26</v>
      </c>
      <c r="C57" s="244"/>
      <c r="D57" s="245"/>
    </row>
    <row r="58" spans="1:4" ht="31.5">
      <c r="A58" s="148">
        <v>1</v>
      </c>
      <c r="B58" s="152" t="s">
        <v>27</v>
      </c>
      <c r="C58" s="151" t="s">
        <v>99</v>
      </c>
      <c r="D58" s="208">
        <v>2</v>
      </c>
    </row>
    <row r="59" spans="1:4" ht="15.75">
      <c r="A59" s="148"/>
      <c r="B59" s="152" t="s">
        <v>28</v>
      </c>
      <c r="C59" s="151"/>
      <c r="D59" s="208"/>
    </row>
    <row r="60" spans="1:4" ht="15.75">
      <c r="A60" s="148"/>
      <c r="B60" s="152" t="s">
        <v>29</v>
      </c>
      <c r="C60" s="151"/>
      <c r="D60" s="208"/>
    </row>
    <row r="61" spans="1:4" ht="15.75">
      <c r="A61" s="148"/>
      <c r="B61" s="152" t="s">
        <v>30</v>
      </c>
      <c r="C61" s="151"/>
      <c r="D61" s="208"/>
    </row>
    <row r="62" spans="1:4" ht="15.75">
      <c r="A62" s="148"/>
      <c r="B62" s="152" t="s">
        <v>31</v>
      </c>
      <c r="C62" s="151"/>
      <c r="D62" s="208"/>
    </row>
    <row r="63" spans="1:4" ht="15.75">
      <c r="A63" s="148"/>
      <c r="B63" s="152" t="s">
        <v>32</v>
      </c>
      <c r="C63" s="151"/>
      <c r="D63" s="208"/>
    </row>
    <row r="64" spans="1:4" ht="15.75">
      <c r="A64" s="148"/>
      <c r="B64" s="152" t="s">
        <v>33</v>
      </c>
      <c r="C64" s="151"/>
      <c r="D64" s="208"/>
    </row>
    <row r="65" spans="1:4" ht="31.5">
      <c r="A65" s="148"/>
      <c r="B65" s="152" t="s">
        <v>34</v>
      </c>
      <c r="C65" s="151"/>
      <c r="D65" s="208"/>
    </row>
    <row r="66" spans="1:4" ht="31.5">
      <c r="A66" s="148"/>
      <c r="B66" s="152" t="s">
        <v>35</v>
      </c>
      <c r="C66" s="151"/>
      <c r="D66" s="208"/>
    </row>
    <row r="67" spans="1:4" ht="15.75">
      <c r="A67" s="148"/>
      <c r="B67" s="152" t="s">
        <v>36</v>
      </c>
      <c r="C67" s="151"/>
      <c r="D67" s="208"/>
    </row>
    <row r="68" spans="1:4" ht="15.75">
      <c r="A68" s="148"/>
      <c r="B68" s="152" t="s">
        <v>37</v>
      </c>
      <c r="C68" s="151"/>
      <c r="D68" s="208"/>
    </row>
    <row r="69" spans="1:4" ht="15.75">
      <c r="A69" s="148"/>
      <c r="B69" s="152" t="s">
        <v>38</v>
      </c>
      <c r="C69" s="151"/>
      <c r="D69" s="208"/>
    </row>
    <row r="70" spans="1:4" ht="15.75">
      <c r="A70" s="148"/>
      <c r="B70" s="152" t="s">
        <v>39</v>
      </c>
      <c r="C70" s="151"/>
      <c r="D70" s="208"/>
    </row>
    <row r="71" spans="1:4" ht="15.75">
      <c r="A71" s="148"/>
      <c r="B71" s="152" t="s">
        <v>40</v>
      </c>
      <c r="C71" s="151"/>
      <c r="D71" s="208"/>
    </row>
    <row r="72" spans="1:4" ht="15.75">
      <c r="A72" s="148">
        <v>2</v>
      </c>
      <c r="B72" s="261" t="s">
        <v>41</v>
      </c>
      <c r="C72" s="151" t="s">
        <v>100</v>
      </c>
      <c r="D72" s="208">
        <v>4</v>
      </c>
    </row>
    <row r="73" spans="1:4" ht="15.75">
      <c r="A73" s="148"/>
      <c r="B73" s="262" t="s">
        <v>450</v>
      </c>
      <c r="C73" s="151"/>
      <c r="D73" s="208"/>
    </row>
    <row r="74" spans="1:4" ht="15.75">
      <c r="A74" s="148"/>
      <c r="B74" s="262" t="s">
        <v>42</v>
      </c>
      <c r="C74" s="151"/>
      <c r="D74" s="208"/>
    </row>
    <row r="75" spans="1:4" ht="15.75">
      <c r="A75" s="148"/>
      <c r="B75" s="262" t="s">
        <v>43</v>
      </c>
      <c r="C75" s="151"/>
      <c r="D75" s="208"/>
    </row>
    <row r="76" spans="1:4" ht="15.75">
      <c r="A76" s="148"/>
      <c r="B76" s="262" t="s">
        <v>44</v>
      </c>
      <c r="C76" s="151"/>
      <c r="D76" s="208"/>
    </row>
    <row r="77" spans="1:4" ht="15.75">
      <c r="A77" s="148"/>
      <c r="B77" s="262" t="s">
        <v>45</v>
      </c>
      <c r="C77" s="151"/>
      <c r="D77" s="208"/>
    </row>
    <row r="78" spans="1:4" ht="15.75">
      <c r="A78" s="148"/>
      <c r="B78" s="262" t="s">
        <v>46</v>
      </c>
      <c r="C78" s="151"/>
      <c r="D78" s="208"/>
    </row>
    <row r="79" spans="1:4" ht="15.75">
      <c r="A79" s="148">
        <v>3</v>
      </c>
      <c r="B79" s="261" t="s">
        <v>47</v>
      </c>
      <c r="C79" s="151" t="s">
        <v>99</v>
      </c>
      <c r="D79" s="208">
        <v>1</v>
      </c>
    </row>
    <row r="80" spans="1:4" ht="15.75">
      <c r="A80" s="148"/>
      <c r="B80" s="261" t="s">
        <v>48</v>
      </c>
      <c r="C80" s="151"/>
      <c r="D80" s="208"/>
    </row>
    <row r="81" spans="1:4" ht="126">
      <c r="A81" s="148"/>
      <c r="B81" s="155" t="s">
        <v>49</v>
      </c>
      <c r="C81" s="151"/>
      <c r="D81" s="208"/>
    </row>
    <row r="82" spans="1:4" ht="15.75">
      <c r="A82" s="148">
        <v>4</v>
      </c>
      <c r="B82" s="261" t="s">
        <v>50</v>
      </c>
      <c r="C82" s="151" t="s">
        <v>99</v>
      </c>
      <c r="D82" s="208">
        <v>2</v>
      </c>
    </row>
    <row r="83" spans="1:4" ht="15.75">
      <c r="A83" s="148"/>
      <c r="B83" s="261" t="s">
        <v>51</v>
      </c>
      <c r="C83" s="151"/>
      <c r="D83" s="208"/>
    </row>
    <row r="84" spans="1:4" ht="63">
      <c r="A84" s="148"/>
      <c r="B84" s="263" t="s">
        <v>52</v>
      </c>
      <c r="C84" s="151"/>
      <c r="D84" s="208"/>
    </row>
    <row r="85" spans="1:4" ht="15.75">
      <c r="A85" s="148">
        <v>5</v>
      </c>
      <c r="B85" s="261" t="s">
        <v>53</v>
      </c>
      <c r="C85" s="151" t="s">
        <v>99</v>
      </c>
      <c r="D85" s="208">
        <v>2</v>
      </c>
    </row>
    <row r="86" spans="1:4" ht="15.75">
      <c r="A86" s="148"/>
      <c r="B86" s="261" t="s">
        <v>54</v>
      </c>
      <c r="C86" s="151"/>
      <c r="D86" s="208"/>
    </row>
    <row r="87" spans="1:4" ht="15.75">
      <c r="A87" s="148"/>
      <c r="B87" s="261" t="s">
        <v>55</v>
      </c>
      <c r="C87" s="151"/>
      <c r="D87" s="208"/>
    </row>
    <row r="88" spans="1:4" ht="15.75">
      <c r="A88" s="148"/>
      <c r="B88" s="261" t="s">
        <v>56</v>
      </c>
      <c r="C88" s="151"/>
      <c r="D88" s="208"/>
    </row>
    <row r="89" spans="1:4" ht="15.75">
      <c r="A89" s="148"/>
      <c r="B89" s="261" t="s">
        <v>57</v>
      </c>
      <c r="C89" s="151"/>
      <c r="D89" s="208"/>
    </row>
    <row r="90" spans="1:4" ht="15.75">
      <c r="A90" s="148"/>
      <c r="B90" s="261" t="s">
        <v>58</v>
      </c>
      <c r="C90" s="151"/>
      <c r="D90" s="208"/>
    </row>
    <row r="91" spans="1:4" ht="15.75">
      <c r="A91" s="148"/>
      <c r="B91" s="261" t="s">
        <v>59</v>
      </c>
      <c r="C91" s="151"/>
      <c r="D91" s="208"/>
    </row>
    <row r="92" spans="1:4" ht="15.75">
      <c r="A92" s="148"/>
      <c r="B92" s="261" t="s">
        <v>60</v>
      </c>
      <c r="C92" s="151"/>
      <c r="D92" s="208"/>
    </row>
    <row r="93" spans="1:4" ht="15.75">
      <c r="A93" s="148"/>
      <c r="B93" s="261" t="s">
        <v>61</v>
      </c>
      <c r="C93" s="151"/>
      <c r="D93" s="208"/>
    </row>
    <row r="94" spans="1:4" ht="15.75">
      <c r="A94" s="148"/>
      <c r="B94" s="262" t="s">
        <v>62</v>
      </c>
      <c r="C94" s="151"/>
      <c r="D94" s="208"/>
    </row>
    <row r="95" spans="1:4" ht="31.5">
      <c r="A95" s="148"/>
      <c r="B95" s="155" t="s">
        <v>63</v>
      </c>
      <c r="C95" s="151"/>
      <c r="D95" s="208"/>
    </row>
    <row r="96" spans="1:4" ht="15.75">
      <c r="A96" s="148"/>
      <c r="B96" s="155" t="s">
        <v>64</v>
      </c>
      <c r="C96" s="151"/>
      <c r="D96" s="208"/>
    </row>
    <row r="97" spans="1:4" ht="15.75">
      <c r="A97" s="148"/>
      <c r="B97" s="155" t="s">
        <v>65</v>
      </c>
      <c r="C97" s="151"/>
      <c r="D97" s="208"/>
    </row>
    <row r="98" spans="1:4" ht="15.75">
      <c r="A98" s="148">
        <v>7</v>
      </c>
      <c r="B98" s="261" t="s">
        <v>72</v>
      </c>
      <c r="C98" s="151" t="s">
        <v>99</v>
      </c>
      <c r="D98" s="208">
        <v>2</v>
      </c>
    </row>
    <row r="99" spans="1:4" ht="15.75">
      <c r="A99" s="148"/>
      <c r="B99" s="261" t="s">
        <v>73</v>
      </c>
      <c r="C99" s="151"/>
      <c r="D99" s="208"/>
    </row>
    <row r="100" spans="1:4" ht="15.75">
      <c r="A100" s="148"/>
      <c r="B100" s="261" t="s">
        <v>74</v>
      </c>
      <c r="C100" s="151"/>
      <c r="D100" s="208"/>
    </row>
    <row r="101" spans="1:4" ht="15.75">
      <c r="A101" s="148"/>
      <c r="B101" s="261" t="s">
        <v>75</v>
      </c>
      <c r="C101" s="151"/>
      <c r="D101" s="208"/>
    </row>
    <row r="102" spans="1:4" ht="15.75">
      <c r="A102" s="148"/>
      <c r="B102" s="261" t="s">
        <v>76</v>
      </c>
      <c r="C102" s="151"/>
      <c r="D102" s="208"/>
    </row>
    <row r="103" spans="1:4" ht="15.75">
      <c r="A103" s="148"/>
      <c r="B103" s="262" t="s">
        <v>77</v>
      </c>
      <c r="C103" s="151"/>
      <c r="D103" s="208"/>
    </row>
    <row r="104" spans="1:4" ht="31.5">
      <c r="A104" s="148"/>
      <c r="B104" s="155" t="s">
        <v>78</v>
      </c>
      <c r="C104" s="151"/>
      <c r="D104" s="208"/>
    </row>
    <row r="105" spans="1:4" ht="15.75">
      <c r="A105" s="148"/>
      <c r="B105" s="261" t="s">
        <v>79</v>
      </c>
      <c r="C105" s="151"/>
      <c r="D105" s="208"/>
    </row>
    <row r="106" spans="1:4" ht="15.75">
      <c r="A106" s="148"/>
      <c r="B106" s="261" t="s">
        <v>80</v>
      </c>
      <c r="C106" s="151"/>
      <c r="D106" s="208"/>
    </row>
    <row r="107" spans="1:4" ht="15.75">
      <c r="A107" s="148"/>
      <c r="B107" s="261" t="s">
        <v>81</v>
      </c>
      <c r="C107" s="151"/>
      <c r="D107" s="208"/>
    </row>
    <row r="108" spans="1:4" ht="15.75">
      <c r="A108" s="148">
        <v>8</v>
      </c>
      <c r="B108" s="263" t="s">
        <v>82</v>
      </c>
      <c r="C108" s="151" t="s">
        <v>100</v>
      </c>
      <c r="D108" s="208">
        <v>2</v>
      </c>
    </row>
    <row r="109" spans="1:4" ht="15.75">
      <c r="A109" s="148"/>
      <c r="B109" s="263" t="s">
        <v>83</v>
      </c>
      <c r="C109" s="151"/>
      <c r="D109" s="208"/>
    </row>
    <row r="110" spans="1:4" ht="15.75">
      <c r="A110" s="148"/>
      <c r="B110" s="263" t="s">
        <v>84</v>
      </c>
      <c r="C110" s="151"/>
      <c r="D110" s="208"/>
    </row>
    <row r="111" spans="1:4" ht="15.75">
      <c r="A111" s="148"/>
      <c r="B111" s="263" t="s">
        <v>85</v>
      </c>
      <c r="C111" s="151"/>
      <c r="D111" s="208"/>
    </row>
    <row r="112" spans="1:4" ht="15.75">
      <c r="A112" s="148"/>
      <c r="B112" s="263" t="s">
        <v>86</v>
      </c>
      <c r="C112" s="151"/>
      <c r="D112" s="208"/>
    </row>
    <row r="113" spans="1:4" ht="15.75">
      <c r="A113" s="148"/>
      <c r="B113" s="263" t="s">
        <v>87</v>
      </c>
      <c r="C113" s="151"/>
      <c r="D113" s="208"/>
    </row>
    <row r="114" spans="1:4" ht="31.5">
      <c r="A114" s="148"/>
      <c r="B114" s="263" t="s">
        <v>88</v>
      </c>
      <c r="C114" s="151"/>
      <c r="D114" s="208"/>
    </row>
    <row r="115" spans="1:4" ht="31.5">
      <c r="A115" s="148"/>
      <c r="B115" s="263" t="s">
        <v>89</v>
      </c>
      <c r="C115" s="151"/>
      <c r="D115" s="208"/>
    </row>
    <row r="116" spans="1:4" ht="31.5">
      <c r="A116" s="148"/>
      <c r="B116" s="263" t="s">
        <v>90</v>
      </c>
      <c r="C116" s="151"/>
      <c r="D116" s="208"/>
    </row>
    <row r="117" spans="1:4" ht="15.75">
      <c r="A117" s="148"/>
      <c r="B117" s="263" t="s">
        <v>91</v>
      </c>
      <c r="C117" s="151"/>
      <c r="D117" s="208"/>
    </row>
    <row r="118" spans="1:4" ht="15.75">
      <c r="A118" s="148"/>
      <c r="B118" s="263" t="s">
        <v>92</v>
      </c>
      <c r="C118" s="151"/>
      <c r="D118" s="208"/>
    </row>
    <row r="119" spans="1:4" ht="15.75">
      <c r="A119" s="148"/>
      <c r="B119" s="263" t="s">
        <v>93</v>
      </c>
      <c r="C119" s="151"/>
      <c r="D119" s="208"/>
    </row>
    <row r="120" spans="1:4" ht="15.75">
      <c r="A120" s="148"/>
      <c r="B120" s="263" t="s">
        <v>94</v>
      </c>
      <c r="C120" s="151"/>
      <c r="D120" s="208"/>
    </row>
    <row r="121" spans="1:4" ht="31.5">
      <c r="A121" s="148"/>
      <c r="B121" s="263" t="s">
        <v>95</v>
      </c>
      <c r="C121" s="151"/>
      <c r="D121" s="208"/>
    </row>
    <row r="122" spans="1:4" ht="15.75">
      <c r="A122" s="148"/>
      <c r="B122" s="263" t="s">
        <v>96</v>
      </c>
      <c r="C122" s="151"/>
      <c r="D122" s="208"/>
    </row>
    <row r="123" spans="1:4" ht="15.75">
      <c r="A123" s="148"/>
      <c r="B123" s="263" t="s">
        <v>97</v>
      </c>
      <c r="C123" s="151"/>
      <c r="D123" s="208"/>
    </row>
    <row r="124" spans="1:4" ht="15.75">
      <c r="A124" s="148">
        <v>9</v>
      </c>
      <c r="B124" s="155" t="s">
        <v>98</v>
      </c>
      <c r="C124" s="151" t="s">
        <v>101</v>
      </c>
      <c r="D124" s="208">
        <v>1</v>
      </c>
    </row>
    <row r="125" spans="1:4" ht="15.75">
      <c r="A125" s="242" t="s">
        <v>709</v>
      </c>
      <c r="B125" s="243" t="s">
        <v>493</v>
      </c>
      <c r="C125" s="246"/>
      <c r="D125" s="247"/>
    </row>
    <row r="126" spans="1:4" ht="15.75">
      <c r="A126" s="158">
        <v>1</v>
      </c>
      <c r="B126" s="159" t="s">
        <v>494</v>
      </c>
      <c r="C126" s="158">
        <v>1</v>
      </c>
      <c r="D126" s="210" t="s">
        <v>18</v>
      </c>
    </row>
    <row r="127" spans="1:4" ht="78.75">
      <c r="A127" s="148"/>
      <c r="B127" s="168" t="s">
        <v>503</v>
      </c>
      <c r="C127" s="150"/>
      <c r="D127" s="208"/>
    </row>
    <row r="128" spans="1:4" ht="15.75">
      <c r="A128" s="158">
        <v>2</v>
      </c>
      <c r="B128" s="159" t="s">
        <v>495</v>
      </c>
      <c r="C128" s="158">
        <v>1</v>
      </c>
      <c r="D128" s="210" t="s">
        <v>18</v>
      </c>
    </row>
    <row r="129" spans="1:4" ht="126">
      <c r="A129" s="148"/>
      <c r="B129" s="168" t="s">
        <v>504</v>
      </c>
      <c r="C129" s="150"/>
      <c r="D129" s="208"/>
    </row>
    <row r="130" spans="1:4" ht="15.75">
      <c r="A130" s="158">
        <v>3</v>
      </c>
      <c r="B130" s="159" t="s">
        <v>496</v>
      </c>
      <c r="C130" s="158">
        <v>1</v>
      </c>
      <c r="D130" s="210" t="s">
        <v>18</v>
      </c>
    </row>
    <row r="131" spans="1:4" ht="110.25">
      <c r="A131" s="148"/>
      <c r="B131" s="168" t="s">
        <v>505</v>
      </c>
      <c r="C131" s="150"/>
      <c r="D131" s="208"/>
    </row>
    <row r="132" spans="1:4" ht="15.75">
      <c r="A132" s="242" t="s">
        <v>710</v>
      </c>
      <c r="B132" s="243" t="s">
        <v>529</v>
      </c>
      <c r="C132" s="244"/>
      <c r="D132" s="245"/>
    </row>
    <row r="133" spans="1:4" ht="63">
      <c r="A133" s="144"/>
      <c r="B133" s="149" t="s">
        <v>530</v>
      </c>
      <c r="C133" s="150" t="s">
        <v>531</v>
      </c>
      <c r="D133" s="208">
        <v>17.600000000000001</v>
      </c>
    </row>
    <row r="134" spans="1:4" ht="78.75">
      <c r="A134" s="144"/>
      <c r="B134" s="149" t="s">
        <v>532</v>
      </c>
      <c r="C134" s="150" t="s">
        <v>531</v>
      </c>
      <c r="D134" s="208">
        <v>14.96</v>
      </c>
    </row>
    <row r="135" spans="1:4" ht="78.75">
      <c r="A135" s="144"/>
      <c r="B135" s="149" t="s">
        <v>533</v>
      </c>
      <c r="C135" s="150" t="s">
        <v>531</v>
      </c>
      <c r="D135" s="208">
        <v>7.04</v>
      </c>
    </row>
    <row r="136" spans="1:4" ht="15.75">
      <c r="A136" s="242" t="s">
        <v>13</v>
      </c>
      <c r="B136" s="243" t="s">
        <v>534</v>
      </c>
      <c r="C136" s="244" t="s">
        <v>535</v>
      </c>
      <c r="D136" s="245">
        <v>1</v>
      </c>
    </row>
    <row r="137" spans="1:4" ht="15.75">
      <c r="A137" s="144"/>
      <c r="B137" s="149" t="s">
        <v>715</v>
      </c>
      <c r="C137" s="146"/>
      <c r="D137" s="206"/>
    </row>
    <row r="138" spans="1:4" ht="15.75">
      <c r="A138" s="242" t="s">
        <v>25</v>
      </c>
      <c r="B138" s="243" t="s">
        <v>287</v>
      </c>
      <c r="C138" s="244"/>
      <c r="D138" s="245"/>
    </row>
    <row r="139" spans="1:4" ht="15.75">
      <c r="A139" s="148"/>
      <c r="B139" s="145" t="s">
        <v>451</v>
      </c>
      <c r="C139" s="146"/>
      <c r="D139" s="206"/>
    </row>
    <row r="140" spans="1:4" ht="15.75">
      <c r="A140" s="148"/>
      <c r="B140" s="149" t="s">
        <v>453</v>
      </c>
      <c r="C140" s="150" t="s">
        <v>24</v>
      </c>
      <c r="D140" s="208">
        <v>6</v>
      </c>
    </row>
    <row r="141" spans="1:4" ht="15.75">
      <c r="A141" s="148"/>
      <c r="B141" s="149" t="s">
        <v>455</v>
      </c>
      <c r="C141" s="150" t="s">
        <v>18</v>
      </c>
      <c r="D141" s="208">
        <v>1</v>
      </c>
    </row>
    <row r="142" spans="1:4" ht="15.75">
      <c r="A142" s="148"/>
      <c r="B142" s="149" t="s">
        <v>456</v>
      </c>
      <c r="C142" s="150" t="s">
        <v>486</v>
      </c>
      <c r="D142" s="208">
        <v>190</v>
      </c>
    </row>
    <row r="143" spans="1:4" ht="15.75">
      <c r="A143" s="148"/>
      <c r="B143" s="145" t="s">
        <v>457</v>
      </c>
      <c r="C143" s="146">
        <v>0</v>
      </c>
      <c r="D143" s="206">
        <v>0</v>
      </c>
    </row>
    <row r="144" spans="1:4" ht="15.75">
      <c r="A144" s="148"/>
      <c r="B144" s="145" t="s">
        <v>458</v>
      </c>
      <c r="C144" s="146">
        <v>0</v>
      </c>
      <c r="D144" s="206">
        <v>0</v>
      </c>
    </row>
    <row r="145" spans="1:4" ht="15.75">
      <c r="A145" s="148"/>
      <c r="B145" s="149" t="s">
        <v>459</v>
      </c>
      <c r="C145" s="150" t="s">
        <v>18</v>
      </c>
      <c r="D145" s="208">
        <v>1</v>
      </c>
    </row>
    <row r="146" spans="1:4" ht="15.75">
      <c r="A146" s="148"/>
      <c r="B146" s="149" t="s">
        <v>536</v>
      </c>
      <c r="C146" s="150" t="s">
        <v>18</v>
      </c>
      <c r="D146" s="208">
        <v>1</v>
      </c>
    </row>
    <row r="147" spans="1:4" ht="15.75">
      <c r="A147" s="148"/>
      <c r="B147" s="149" t="s">
        <v>460</v>
      </c>
      <c r="C147" s="150" t="s">
        <v>18</v>
      </c>
      <c r="D147" s="208">
        <v>1</v>
      </c>
    </row>
    <row r="148" spans="1:4" ht="15.75">
      <c r="A148" s="148"/>
      <c r="B148" s="149" t="s">
        <v>461</v>
      </c>
      <c r="C148" s="150" t="s">
        <v>18</v>
      </c>
      <c r="D148" s="208">
        <v>1</v>
      </c>
    </row>
    <row r="149" spans="1:4" ht="15.75">
      <c r="A149" s="148"/>
      <c r="B149" s="149" t="s">
        <v>462</v>
      </c>
      <c r="C149" s="150" t="s">
        <v>18</v>
      </c>
      <c r="D149" s="208">
        <v>1</v>
      </c>
    </row>
    <row r="150" spans="1:4" ht="15.75">
      <c r="A150" s="148"/>
      <c r="B150" s="149" t="s">
        <v>537</v>
      </c>
      <c r="C150" s="150" t="s">
        <v>18</v>
      </c>
      <c r="D150" s="208">
        <v>2</v>
      </c>
    </row>
    <row r="151" spans="1:4" ht="15.75">
      <c r="A151" s="148"/>
      <c r="B151" s="149" t="s">
        <v>463</v>
      </c>
      <c r="C151" s="150" t="s">
        <v>18</v>
      </c>
      <c r="D151" s="208">
        <v>1</v>
      </c>
    </row>
    <row r="152" spans="1:4" ht="15.75">
      <c r="A152" s="148"/>
      <c r="B152" s="149" t="s">
        <v>464</v>
      </c>
      <c r="C152" s="150" t="s">
        <v>18</v>
      </c>
      <c r="D152" s="208">
        <v>1</v>
      </c>
    </row>
    <row r="153" spans="1:4" ht="15.75">
      <c r="A153" s="148"/>
      <c r="B153" s="149" t="s">
        <v>465</v>
      </c>
      <c r="C153" s="150" t="s">
        <v>18</v>
      </c>
      <c r="D153" s="208">
        <v>1</v>
      </c>
    </row>
    <row r="154" spans="1:4" ht="15.75">
      <c r="A154" s="144"/>
      <c r="B154" s="145" t="s">
        <v>466</v>
      </c>
      <c r="C154" s="146">
        <v>0</v>
      </c>
      <c r="D154" s="206">
        <v>0</v>
      </c>
    </row>
    <row r="155" spans="1:4" ht="31.5">
      <c r="A155" s="148"/>
      <c r="B155" s="149" t="s">
        <v>468</v>
      </c>
      <c r="C155" s="150" t="s">
        <v>18</v>
      </c>
      <c r="D155" s="208">
        <v>11</v>
      </c>
    </row>
    <row r="156" spans="1:4" ht="31.5">
      <c r="A156" s="148"/>
      <c r="B156" s="149" t="s">
        <v>469</v>
      </c>
      <c r="C156" s="150" t="s">
        <v>18</v>
      </c>
      <c r="D156" s="208">
        <v>14</v>
      </c>
    </row>
    <row r="157" spans="1:4" ht="31.5">
      <c r="A157" s="148"/>
      <c r="B157" s="149" t="s">
        <v>470</v>
      </c>
      <c r="C157" s="150" t="s">
        <v>18</v>
      </c>
      <c r="D157" s="208">
        <v>23</v>
      </c>
    </row>
    <row r="158" spans="1:4" ht="31.5">
      <c r="A158" s="148"/>
      <c r="B158" s="149" t="s">
        <v>538</v>
      </c>
      <c r="C158" s="150" t="s">
        <v>18</v>
      </c>
      <c r="D158" s="208">
        <v>7</v>
      </c>
    </row>
    <row r="159" spans="1:4" ht="15.75">
      <c r="A159" s="148"/>
      <c r="B159" s="149" t="s">
        <v>472</v>
      </c>
      <c r="C159" s="150" t="s">
        <v>18</v>
      </c>
      <c r="D159" s="208">
        <v>54</v>
      </c>
    </row>
    <row r="160" spans="1:4" ht="15.75">
      <c r="A160" s="148"/>
      <c r="B160" s="149" t="s">
        <v>473</v>
      </c>
      <c r="C160" s="150" t="s">
        <v>18</v>
      </c>
      <c r="D160" s="208">
        <v>47</v>
      </c>
    </row>
    <row r="161" spans="1:4" ht="15.75">
      <c r="A161" s="148"/>
      <c r="B161" s="149" t="s">
        <v>474</v>
      </c>
      <c r="C161" s="150" t="s">
        <v>18</v>
      </c>
      <c r="D161" s="208">
        <v>28</v>
      </c>
    </row>
    <row r="162" spans="1:4" ht="15.75">
      <c r="A162" s="148"/>
      <c r="B162" s="149" t="s">
        <v>475</v>
      </c>
      <c r="C162" s="150" t="s">
        <v>18</v>
      </c>
      <c r="D162" s="208">
        <v>54</v>
      </c>
    </row>
    <row r="163" spans="1:4" ht="15.75">
      <c r="A163" s="148"/>
      <c r="B163" s="149" t="s">
        <v>476</v>
      </c>
      <c r="C163" s="150" t="s">
        <v>18</v>
      </c>
      <c r="D163" s="208">
        <v>42</v>
      </c>
    </row>
    <row r="164" spans="1:4" ht="15.75">
      <c r="A164" s="148"/>
      <c r="B164" s="149" t="s">
        <v>477</v>
      </c>
      <c r="C164" s="150" t="s">
        <v>18</v>
      </c>
      <c r="D164" s="208">
        <v>46</v>
      </c>
    </row>
    <row r="165" spans="1:4" ht="15.75">
      <c r="A165" s="148"/>
      <c r="B165" s="149" t="s">
        <v>478</v>
      </c>
      <c r="C165" s="150" t="s">
        <v>18</v>
      </c>
      <c r="D165" s="208">
        <v>20</v>
      </c>
    </row>
    <row r="166" spans="1:4" ht="15.75">
      <c r="A166" s="148"/>
      <c r="B166" s="149" t="s">
        <v>479</v>
      </c>
      <c r="C166" s="150" t="s">
        <v>18</v>
      </c>
      <c r="D166" s="208">
        <v>15</v>
      </c>
    </row>
    <row r="167" spans="1:4" ht="15.75">
      <c r="A167" s="144"/>
      <c r="B167" s="145" t="s">
        <v>480</v>
      </c>
      <c r="C167" s="146">
        <v>0</v>
      </c>
      <c r="D167" s="206">
        <v>0</v>
      </c>
    </row>
    <row r="168" spans="1:4" ht="15.75">
      <c r="A168" s="148"/>
      <c r="B168" s="149" t="s">
        <v>481</v>
      </c>
      <c r="C168" s="150" t="s">
        <v>18</v>
      </c>
      <c r="D168" s="208">
        <v>205</v>
      </c>
    </row>
    <row r="169" spans="1:4" ht="15.75">
      <c r="A169" s="148"/>
      <c r="B169" s="149" t="s">
        <v>539</v>
      </c>
      <c r="C169" s="150" t="s">
        <v>18</v>
      </c>
      <c r="D169" s="208">
        <v>287</v>
      </c>
    </row>
    <row r="170" spans="1:4" ht="15.75">
      <c r="A170" s="148"/>
      <c r="B170" s="149" t="s">
        <v>540</v>
      </c>
      <c r="C170" s="150" t="s">
        <v>18</v>
      </c>
      <c r="D170" s="208">
        <v>5</v>
      </c>
    </row>
    <row r="171" spans="1:4" ht="15.75">
      <c r="A171" s="148"/>
      <c r="B171" s="149" t="s">
        <v>541</v>
      </c>
      <c r="C171" s="150" t="s">
        <v>18</v>
      </c>
      <c r="D171" s="208">
        <v>7</v>
      </c>
    </row>
    <row r="172" spans="1:4" ht="15.75">
      <c r="A172" s="144"/>
      <c r="B172" s="145" t="s">
        <v>482</v>
      </c>
      <c r="C172" s="146">
        <v>0</v>
      </c>
      <c r="D172" s="206">
        <v>0</v>
      </c>
    </row>
    <row r="173" spans="1:4" ht="15.75">
      <c r="A173" s="148"/>
      <c r="B173" s="149" t="s">
        <v>483</v>
      </c>
      <c r="C173" s="150" t="s">
        <v>18</v>
      </c>
      <c r="D173" s="208">
        <v>1</v>
      </c>
    </row>
    <row r="174" spans="1:4" ht="15.75">
      <c r="A174" s="148"/>
      <c r="B174" s="149" t="s">
        <v>542</v>
      </c>
      <c r="C174" s="150" t="s">
        <v>18</v>
      </c>
      <c r="D174" s="208">
        <v>2</v>
      </c>
    </row>
    <row r="175" spans="1:4" ht="15.75">
      <c r="A175" s="191" t="s">
        <v>253</v>
      </c>
      <c r="B175" s="192" t="s">
        <v>487</v>
      </c>
      <c r="C175" s="193"/>
      <c r="D175" s="209"/>
    </row>
    <row r="176" spans="1:4" ht="110.25">
      <c r="A176" s="144"/>
      <c r="B176" s="149" t="s">
        <v>711</v>
      </c>
      <c r="C176" s="249" t="s">
        <v>18</v>
      </c>
      <c r="D176" s="250">
        <v>2</v>
      </c>
    </row>
    <row r="177" spans="1:4" ht="94.5">
      <c r="A177" s="148"/>
      <c r="B177" s="149" t="s">
        <v>543</v>
      </c>
      <c r="C177" s="249" t="s">
        <v>18</v>
      </c>
      <c r="D177" s="250">
        <v>1</v>
      </c>
    </row>
    <row r="178" spans="1:4" ht="141.75">
      <c r="A178" s="148"/>
      <c r="B178" s="149" t="s">
        <v>712</v>
      </c>
      <c r="C178" s="249" t="s">
        <v>18</v>
      </c>
      <c r="D178" s="250">
        <v>1</v>
      </c>
    </row>
    <row r="179" spans="1:4" ht="110.25">
      <c r="A179" s="148"/>
      <c r="B179" s="149" t="s">
        <v>713</v>
      </c>
      <c r="C179" s="249" t="s">
        <v>18</v>
      </c>
      <c r="D179" s="250">
        <v>1</v>
      </c>
    </row>
    <row r="180" spans="1:4" ht="104.45" customHeight="1">
      <c r="A180" s="148"/>
      <c r="B180" s="149" t="s">
        <v>544</v>
      </c>
      <c r="C180" s="249" t="s">
        <v>18</v>
      </c>
      <c r="D180" s="250">
        <v>1</v>
      </c>
    </row>
    <row r="181" spans="1:4" ht="92.45" customHeight="1">
      <c r="A181" s="148"/>
      <c r="B181" s="149" t="s">
        <v>553</v>
      </c>
      <c r="C181" s="249" t="s">
        <v>18</v>
      </c>
      <c r="D181" s="250">
        <v>1</v>
      </c>
    </row>
    <row r="182" spans="1:4" ht="84" customHeight="1">
      <c r="A182" s="148"/>
      <c r="B182" s="149" t="s">
        <v>714</v>
      </c>
      <c r="C182" s="249" t="s">
        <v>18</v>
      </c>
      <c r="D182" s="250">
        <v>2</v>
      </c>
    </row>
    <row r="183" spans="1:4">
      <c r="A183" s="271" t="s">
        <v>283</v>
      </c>
      <c r="B183" s="271" t="s">
        <v>721</v>
      </c>
      <c r="C183" s="271"/>
      <c r="D183" s="271"/>
    </row>
    <row r="184" spans="1:4" ht="16.5">
      <c r="A184" s="270">
        <v>1</v>
      </c>
      <c r="B184" s="218" t="s">
        <v>620</v>
      </c>
      <c r="C184" s="216" t="s">
        <v>621</v>
      </c>
      <c r="D184" s="217">
        <v>10</v>
      </c>
    </row>
    <row r="185" spans="1:4" ht="16.5">
      <c r="A185" s="270"/>
      <c r="B185" s="219" t="s">
        <v>622</v>
      </c>
      <c r="C185" s="215"/>
      <c r="D185" s="220"/>
    </row>
    <row r="186" spans="1:4" ht="16.5">
      <c r="A186" s="270"/>
      <c r="B186" s="219" t="s">
        <v>623</v>
      </c>
      <c r="C186" s="216"/>
      <c r="D186" s="217"/>
    </row>
    <row r="187" spans="1:4" ht="33">
      <c r="A187" s="270"/>
      <c r="B187" s="219" t="s">
        <v>624</v>
      </c>
      <c r="C187" s="216"/>
      <c r="D187" s="217"/>
    </row>
    <row r="188" spans="1:4" ht="16.5">
      <c r="A188" s="270">
        <v>2</v>
      </c>
      <c r="B188" s="218" t="s">
        <v>625</v>
      </c>
      <c r="C188" s="216" t="s">
        <v>621</v>
      </c>
      <c r="D188" s="217">
        <v>4</v>
      </c>
    </row>
    <row r="189" spans="1:4" ht="16.5">
      <c r="A189" s="270"/>
      <c r="B189" s="219" t="s">
        <v>626</v>
      </c>
      <c r="C189" s="216"/>
      <c r="D189" s="217"/>
    </row>
    <row r="190" spans="1:4" ht="16.5">
      <c r="A190" s="270"/>
      <c r="B190" s="219" t="s">
        <v>627</v>
      </c>
      <c r="C190" s="216"/>
      <c r="D190" s="217"/>
    </row>
    <row r="191" spans="1:4" ht="33">
      <c r="A191" s="270"/>
      <c r="B191" s="219" t="s">
        <v>628</v>
      </c>
      <c r="C191" s="216"/>
      <c r="D191" s="217"/>
    </row>
    <row r="192" spans="1:4" ht="16.5">
      <c r="A192" s="270">
        <v>3</v>
      </c>
      <c r="B192" s="218" t="s">
        <v>629</v>
      </c>
      <c r="C192" s="216" t="s">
        <v>621</v>
      </c>
      <c r="D192" s="217">
        <v>7</v>
      </c>
    </row>
    <row r="193" spans="1:4" ht="16.5">
      <c r="A193" s="270"/>
      <c r="B193" s="219" t="s">
        <v>630</v>
      </c>
      <c r="C193" s="216"/>
      <c r="D193" s="217"/>
    </row>
    <row r="194" spans="1:4" ht="16.5">
      <c r="A194" s="270"/>
      <c r="B194" s="219" t="s">
        <v>631</v>
      </c>
      <c r="C194" s="216"/>
      <c r="D194" s="217"/>
    </row>
    <row r="195" spans="1:4" ht="33">
      <c r="A195" s="270"/>
      <c r="B195" s="219" t="s">
        <v>632</v>
      </c>
      <c r="C195" s="216"/>
      <c r="D195" s="217"/>
    </row>
    <row r="196" spans="1:4" ht="16.5">
      <c r="A196" s="270">
        <v>4</v>
      </c>
      <c r="B196" s="218" t="s">
        <v>633</v>
      </c>
      <c r="C196" s="216" t="s">
        <v>621</v>
      </c>
      <c r="D196" s="217">
        <v>4</v>
      </c>
    </row>
    <row r="197" spans="1:4" ht="16.5">
      <c r="A197" s="270"/>
      <c r="B197" s="223" t="s">
        <v>634</v>
      </c>
      <c r="C197" s="216"/>
      <c r="D197" s="217"/>
    </row>
    <row r="198" spans="1:4" ht="16.5">
      <c r="A198" s="270"/>
      <c r="B198" s="223" t="s">
        <v>635</v>
      </c>
      <c r="C198" s="216"/>
      <c r="D198" s="217"/>
    </row>
    <row r="199" spans="1:4" ht="33">
      <c r="A199" s="270"/>
      <c r="B199" s="272" t="s">
        <v>636</v>
      </c>
      <c r="C199" s="216"/>
      <c r="D199" s="217"/>
    </row>
    <row r="200" spans="1:4" ht="99">
      <c r="A200" s="270"/>
      <c r="B200" s="223" t="s">
        <v>637</v>
      </c>
      <c r="C200" s="216"/>
      <c r="D200" s="217"/>
    </row>
    <row r="201" spans="1:4" ht="16.5">
      <c r="A201" s="270">
        <v>5</v>
      </c>
      <c r="B201" s="218" t="s">
        <v>638</v>
      </c>
      <c r="C201" s="216" t="s">
        <v>621</v>
      </c>
      <c r="D201" s="217">
        <v>26</v>
      </c>
    </row>
    <row r="202" spans="1:4" ht="16.5">
      <c r="A202" s="270"/>
      <c r="B202" s="223" t="s">
        <v>639</v>
      </c>
      <c r="C202" s="216"/>
      <c r="D202" s="217"/>
    </row>
    <row r="203" spans="1:4" ht="33">
      <c r="A203" s="270"/>
      <c r="B203" s="223" t="s">
        <v>640</v>
      </c>
      <c r="C203" s="216"/>
      <c r="D203" s="217"/>
    </row>
    <row r="204" spans="1:4" ht="66">
      <c r="A204" s="270"/>
      <c r="B204" s="223" t="s">
        <v>641</v>
      </c>
      <c r="C204" s="216"/>
      <c r="D204" s="217"/>
    </row>
    <row r="205" spans="1:4" ht="16.5">
      <c r="A205" s="270">
        <v>6</v>
      </c>
      <c r="B205" s="218" t="s">
        <v>642</v>
      </c>
      <c r="C205" s="216" t="s">
        <v>621</v>
      </c>
      <c r="D205" s="217">
        <v>100</v>
      </c>
    </row>
    <row r="206" spans="1:4" ht="16.5">
      <c r="A206" s="270"/>
      <c r="B206" s="223" t="s">
        <v>643</v>
      </c>
      <c r="C206" s="216"/>
      <c r="D206" s="217"/>
    </row>
    <row r="207" spans="1:4" ht="33">
      <c r="A207" s="270"/>
      <c r="B207" s="223" t="s">
        <v>644</v>
      </c>
      <c r="C207" s="216"/>
      <c r="D207" s="217"/>
    </row>
    <row r="208" spans="1:4" ht="33">
      <c r="A208" s="270"/>
      <c r="B208" s="223" t="s">
        <v>645</v>
      </c>
      <c r="C208" s="216"/>
      <c r="D208" s="217"/>
    </row>
    <row r="209" spans="1:4" ht="16.5">
      <c r="A209" s="270"/>
      <c r="B209" s="223" t="s">
        <v>646</v>
      </c>
      <c r="C209" s="216"/>
      <c r="D209" s="217"/>
    </row>
    <row r="210" spans="1:4" ht="16.5">
      <c r="A210" s="270">
        <v>7</v>
      </c>
      <c r="B210" s="224" t="s">
        <v>647</v>
      </c>
      <c r="C210" s="216" t="s">
        <v>16</v>
      </c>
      <c r="D210" s="217">
        <v>4</v>
      </c>
    </row>
    <row r="211" spans="1:4" ht="16.5">
      <c r="A211" s="270"/>
      <c r="B211" s="225" t="s">
        <v>648</v>
      </c>
      <c r="C211" s="216"/>
      <c r="D211" s="217"/>
    </row>
    <row r="212" spans="1:4" ht="33">
      <c r="A212" s="270"/>
      <c r="B212" s="225" t="s">
        <v>649</v>
      </c>
      <c r="C212" s="216"/>
      <c r="D212" s="217"/>
    </row>
    <row r="213" spans="1:4" ht="16.5">
      <c r="A213" s="270"/>
      <c r="B213" s="225" t="s">
        <v>650</v>
      </c>
      <c r="C213" s="216"/>
      <c r="D213" s="217"/>
    </row>
    <row r="214" spans="1:4" ht="33">
      <c r="A214" s="270"/>
      <c r="B214" s="225" t="s">
        <v>651</v>
      </c>
      <c r="C214" s="216"/>
      <c r="D214" s="217"/>
    </row>
    <row r="215" spans="1:4" ht="33">
      <c r="A215" s="228">
        <v>8</v>
      </c>
      <c r="B215" s="227" t="s">
        <v>652</v>
      </c>
      <c r="C215" s="216" t="s">
        <v>16</v>
      </c>
      <c r="D215" s="217">
        <v>80</v>
      </c>
    </row>
    <row r="216" spans="1:4" ht="16.5">
      <c r="A216" s="228"/>
      <c r="B216" s="229" t="s">
        <v>653</v>
      </c>
      <c r="C216" s="216"/>
      <c r="D216" s="217"/>
    </row>
    <row r="217" spans="1:4" ht="16.5">
      <c r="A217" s="228"/>
      <c r="B217" s="229" t="s">
        <v>654</v>
      </c>
      <c r="C217" s="216"/>
      <c r="D217" s="217"/>
    </row>
    <row r="218" spans="1:4" ht="16.5">
      <c r="A218" s="228"/>
      <c r="B218" s="230" t="s">
        <v>655</v>
      </c>
      <c r="C218" s="216"/>
      <c r="D218" s="217"/>
    </row>
    <row r="219" spans="1:4" ht="16.5">
      <c r="A219" s="228"/>
      <c r="B219" s="231" t="s">
        <v>656</v>
      </c>
      <c r="C219" s="216"/>
      <c r="D219" s="217"/>
    </row>
    <row r="220" spans="1:4" ht="16.5">
      <c r="A220" s="228"/>
      <c r="B220" s="230" t="s">
        <v>657</v>
      </c>
      <c r="C220" s="216"/>
      <c r="D220" s="217"/>
    </row>
    <row r="221" spans="1:4" ht="16.5">
      <c r="A221" s="228"/>
      <c r="B221" s="230" t="s">
        <v>658</v>
      </c>
      <c r="C221" s="216"/>
      <c r="D221" s="217"/>
    </row>
    <row r="222" spans="1:4" ht="16.5">
      <c r="A222" s="228"/>
      <c r="B222" s="230" t="s">
        <v>659</v>
      </c>
      <c r="C222" s="216"/>
      <c r="D222" s="217"/>
    </row>
    <row r="223" spans="1:4" ht="16.5">
      <c r="A223" s="228"/>
      <c r="B223" s="230" t="s">
        <v>660</v>
      </c>
      <c r="C223" s="216"/>
      <c r="D223" s="217"/>
    </row>
    <row r="224" spans="1:4" ht="16.5">
      <c r="A224" s="228"/>
      <c r="B224" s="230" t="s">
        <v>661</v>
      </c>
      <c r="C224" s="216"/>
      <c r="D224" s="217"/>
    </row>
    <row r="225" spans="1:4" ht="16.5">
      <c r="A225" s="270">
        <v>9</v>
      </c>
      <c r="B225" s="232" t="s">
        <v>662</v>
      </c>
      <c r="C225" s="216" t="s">
        <v>258</v>
      </c>
      <c r="D225" s="217">
        <v>100</v>
      </c>
    </row>
    <row r="226" spans="1:4" ht="16.5">
      <c r="A226" s="270"/>
      <c r="B226" s="223" t="s">
        <v>663</v>
      </c>
      <c r="C226" s="216"/>
      <c r="D226" s="217"/>
    </row>
    <row r="227" spans="1:4" ht="16.5">
      <c r="A227" s="270"/>
      <c r="B227" s="223" t="s">
        <v>664</v>
      </c>
      <c r="C227" s="216"/>
      <c r="D227" s="217"/>
    </row>
    <row r="228" spans="1:4" ht="99">
      <c r="A228" s="270"/>
      <c r="B228" s="223" t="s">
        <v>665</v>
      </c>
      <c r="C228" s="216"/>
      <c r="D228" s="217"/>
    </row>
    <row r="229" spans="1:4" ht="16.5">
      <c r="A229" s="270">
        <v>10</v>
      </c>
      <c r="B229" s="218" t="s">
        <v>666</v>
      </c>
      <c r="C229" s="216" t="s">
        <v>258</v>
      </c>
      <c r="D229" s="217">
        <v>4</v>
      </c>
    </row>
    <row r="230" spans="1:4" ht="16.5">
      <c r="A230" s="270"/>
      <c r="B230" s="219" t="s">
        <v>667</v>
      </c>
      <c r="C230" s="216"/>
      <c r="D230" s="217"/>
    </row>
    <row r="231" spans="1:4" ht="17.25">
      <c r="A231" s="270"/>
      <c r="B231" s="219" t="s">
        <v>668</v>
      </c>
      <c r="C231" s="216"/>
      <c r="D231" s="217"/>
    </row>
    <row r="232" spans="1:4" ht="16.5">
      <c r="A232" s="270"/>
      <c r="B232" s="219" t="s">
        <v>669</v>
      </c>
      <c r="C232" s="216"/>
      <c r="D232" s="217"/>
    </row>
    <row r="233" spans="1:4" ht="49.5">
      <c r="A233" s="270"/>
      <c r="B233" s="219" t="s">
        <v>670</v>
      </c>
      <c r="C233" s="216"/>
      <c r="D233" s="217"/>
    </row>
    <row r="234" spans="1:4" ht="16.5">
      <c r="A234" s="270">
        <v>11</v>
      </c>
      <c r="B234" s="218" t="s">
        <v>671</v>
      </c>
      <c r="C234" s="216" t="s">
        <v>258</v>
      </c>
      <c r="D234" s="217">
        <v>20</v>
      </c>
    </row>
    <row r="235" spans="1:4" ht="16.5">
      <c r="A235" s="270"/>
      <c r="B235" s="219" t="s">
        <v>672</v>
      </c>
      <c r="C235" s="216"/>
      <c r="D235" s="217"/>
    </row>
    <row r="236" spans="1:4" ht="16.5">
      <c r="A236" s="270"/>
      <c r="B236" s="219" t="s">
        <v>673</v>
      </c>
      <c r="C236" s="216"/>
      <c r="D236" s="217"/>
    </row>
    <row r="237" spans="1:4" ht="33">
      <c r="A237" s="270"/>
      <c r="B237" s="219" t="s">
        <v>674</v>
      </c>
      <c r="C237" s="216"/>
      <c r="D237" s="217"/>
    </row>
    <row r="238" spans="1:4" ht="49.5">
      <c r="A238" s="270"/>
      <c r="B238" s="219" t="s">
        <v>675</v>
      </c>
      <c r="C238" s="216"/>
      <c r="D238" s="217"/>
    </row>
    <row r="239" spans="1:4" ht="16.5">
      <c r="A239" s="270">
        <v>12</v>
      </c>
      <c r="B239" s="218" t="s">
        <v>676</v>
      </c>
      <c r="C239" s="216" t="s">
        <v>258</v>
      </c>
      <c r="D239" s="217">
        <v>100</v>
      </c>
    </row>
    <row r="240" spans="1:4" ht="16.5">
      <c r="A240" s="270"/>
      <c r="B240" s="219" t="s">
        <v>677</v>
      </c>
      <c r="C240" s="216"/>
      <c r="D240" s="217"/>
    </row>
    <row r="241" spans="1:4" ht="16.5">
      <c r="A241" s="270"/>
      <c r="B241" s="219" t="s">
        <v>678</v>
      </c>
      <c r="C241" s="216"/>
      <c r="D241" s="217"/>
    </row>
    <row r="242" spans="1:4" ht="33">
      <c r="A242" s="270"/>
      <c r="B242" s="219" t="s">
        <v>679</v>
      </c>
      <c r="C242" s="216"/>
      <c r="D242" s="217"/>
    </row>
    <row r="243" spans="1:4" ht="16.5">
      <c r="A243" s="228">
        <v>13</v>
      </c>
      <c r="B243" s="218" t="s">
        <v>680</v>
      </c>
      <c r="C243" s="233" t="s">
        <v>18</v>
      </c>
      <c r="D243" s="217">
        <v>16</v>
      </c>
    </row>
    <row r="244" spans="1:4" ht="16.5">
      <c r="A244" s="228"/>
      <c r="B244" s="219" t="s">
        <v>681</v>
      </c>
      <c r="C244" s="233"/>
      <c r="D244" s="217"/>
    </row>
    <row r="245" spans="1:4" ht="16.5">
      <c r="A245" s="228"/>
      <c r="B245" s="230" t="s">
        <v>682</v>
      </c>
      <c r="C245" s="216"/>
      <c r="D245" s="217"/>
    </row>
    <row r="246" spans="1:4" ht="33">
      <c r="A246" s="228"/>
      <c r="B246" s="230" t="s">
        <v>683</v>
      </c>
      <c r="C246" s="234"/>
      <c r="D246" s="235"/>
    </row>
    <row r="247" spans="1:4" ht="16.5">
      <c r="A247" s="228"/>
      <c r="B247" s="230" t="s">
        <v>684</v>
      </c>
      <c r="C247" s="234"/>
      <c r="D247" s="235"/>
    </row>
    <row r="248" spans="1:4" ht="16.5">
      <c r="A248" s="228"/>
      <c r="B248" s="230" t="s">
        <v>685</v>
      </c>
      <c r="C248" s="234"/>
      <c r="D248" s="235"/>
    </row>
    <row r="249" spans="1:4" ht="16.5">
      <c r="A249" s="228">
        <v>14</v>
      </c>
      <c r="B249" s="236" t="s">
        <v>686</v>
      </c>
      <c r="C249" s="233" t="s">
        <v>18</v>
      </c>
      <c r="D249" s="217">
        <v>5</v>
      </c>
    </row>
    <row r="250" spans="1:4" ht="16.5">
      <c r="A250" s="228"/>
      <c r="B250" s="230" t="s">
        <v>682</v>
      </c>
      <c r="C250" s="216"/>
      <c r="D250" s="217"/>
    </row>
    <row r="251" spans="1:4" ht="16.5">
      <c r="A251" s="228"/>
      <c r="B251" s="230" t="s">
        <v>687</v>
      </c>
      <c r="C251" s="216"/>
      <c r="D251" s="217"/>
    </row>
    <row r="252" spans="1:4" ht="16.5">
      <c r="A252" s="228">
        <v>15</v>
      </c>
      <c r="B252" s="237" t="s">
        <v>688</v>
      </c>
      <c r="C252" s="233" t="s">
        <v>18</v>
      </c>
      <c r="D252" s="217">
        <v>2</v>
      </c>
    </row>
    <row r="253" spans="1:4" ht="33">
      <c r="A253" s="228"/>
      <c r="B253" s="230" t="s">
        <v>689</v>
      </c>
      <c r="C253" s="233"/>
      <c r="D253" s="217"/>
    </row>
    <row r="254" spans="1:4" ht="33">
      <c r="A254" s="228"/>
      <c r="B254" s="230" t="s">
        <v>690</v>
      </c>
      <c r="C254" s="216"/>
      <c r="D254" s="217"/>
    </row>
    <row r="255" spans="1:4" ht="16.5">
      <c r="A255" s="228">
        <v>16</v>
      </c>
      <c r="B255" s="237" t="s">
        <v>691</v>
      </c>
      <c r="C255" s="216" t="s">
        <v>18</v>
      </c>
      <c r="D255" s="217">
        <v>290</v>
      </c>
    </row>
    <row r="256" spans="1:4" ht="16.5">
      <c r="A256" s="228"/>
      <c r="B256" s="230" t="s">
        <v>692</v>
      </c>
      <c r="C256" s="216"/>
      <c r="D256" s="217"/>
    </row>
    <row r="257" spans="1:4" ht="16.5">
      <c r="A257" s="228"/>
      <c r="B257" s="230" t="s">
        <v>693</v>
      </c>
      <c r="C257" s="216"/>
      <c r="D257" s="217"/>
    </row>
    <row r="258" spans="1:4" ht="16.5">
      <c r="A258" s="228">
        <v>17</v>
      </c>
      <c r="B258" s="237" t="s">
        <v>694</v>
      </c>
      <c r="C258" s="216" t="s">
        <v>18</v>
      </c>
      <c r="D258" s="217">
        <v>30</v>
      </c>
    </row>
    <row r="259" spans="1:4" ht="16.5">
      <c r="A259" s="228"/>
      <c r="B259" s="230" t="s">
        <v>695</v>
      </c>
      <c r="C259" s="216"/>
      <c r="D259" s="217"/>
    </row>
    <row r="260" spans="1:4" ht="48">
      <c r="A260" s="228"/>
      <c r="B260" s="230" t="s">
        <v>696</v>
      </c>
      <c r="C260" s="216"/>
      <c r="D260" s="217"/>
    </row>
    <row r="261" spans="1:4" ht="16.5">
      <c r="A261" s="228">
        <v>18</v>
      </c>
      <c r="B261" s="237" t="s">
        <v>697</v>
      </c>
      <c r="C261" s="216" t="s">
        <v>698</v>
      </c>
      <c r="D261" s="217">
        <v>1892</v>
      </c>
    </row>
    <row r="262" spans="1:4" ht="16.5">
      <c r="A262" s="228">
        <v>19</v>
      </c>
      <c r="B262" s="237" t="s">
        <v>699</v>
      </c>
      <c r="C262" s="216" t="s">
        <v>700</v>
      </c>
      <c r="D262" s="217">
        <v>1</v>
      </c>
    </row>
    <row r="263" spans="1:4" ht="16.5">
      <c r="A263" s="228"/>
      <c r="B263" s="236" t="s">
        <v>701</v>
      </c>
      <c r="C263" s="216"/>
      <c r="D263" s="217"/>
    </row>
    <row r="264" spans="1:4" ht="16.5">
      <c r="A264" s="228">
        <v>20</v>
      </c>
      <c r="B264" s="230" t="s">
        <v>703</v>
      </c>
      <c r="C264" s="233" t="s">
        <v>700</v>
      </c>
      <c r="D264" s="217">
        <v>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8:E31"/>
  <sheetViews>
    <sheetView workbookViewId="0">
      <selection activeCell="C37" sqref="C37"/>
    </sheetView>
  </sheetViews>
  <sheetFormatPr defaultRowHeight="15"/>
  <cols>
    <col min="4" max="4" width="36.140625" customWidth="1"/>
    <col min="5" max="5" width="46.85546875" customWidth="1"/>
  </cols>
  <sheetData>
    <row r="8" spans="4:5" ht="15.75" thickBot="1"/>
    <row r="9" spans="4:5">
      <c r="D9" s="523">
        <v>790478742</v>
      </c>
      <c r="E9" s="131">
        <f>+D9+D11+D13+D15+D17+D19+D21+D23+D25+D27+D29</f>
        <v>75143428422</v>
      </c>
    </row>
    <row r="10" spans="4:5" ht="15.75" thickBot="1">
      <c r="D10" s="524"/>
    </row>
    <row r="11" spans="4:5">
      <c r="D11" s="523">
        <v>1463148731</v>
      </c>
    </row>
    <row r="12" spans="4:5" ht="15.75" thickBot="1">
      <c r="D12" s="524"/>
    </row>
    <row r="13" spans="4:5">
      <c r="D13" s="523">
        <v>5684342819</v>
      </c>
    </row>
    <row r="14" spans="4:5" ht="15.75" thickBot="1">
      <c r="D14" s="524"/>
    </row>
    <row r="15" spans="4:5">
      <c r="D15" s="523">
        <v>918500000</v>
      </c>
    </row>
    <row r="16" spans="4:5" ht="15.75" thickBot="1">
      <c r="D16" s="524"/>
    </row>
    <row r="17" spans="4:4">
      <c r="D17" s="533">
        <v>1445890279</v>
      </c>
    </row>
    <row r="18" spans="4:4" ht="15.75" thickBot="1">
      <c r="D18" s="534"/>
    </row>
    <row r="19" spans="4:4">
      <c r="D19" s="531">
        <v>15969850853</v>
      </c>
    </row>
    <row r="20" spans="4:4" ht="15.75" thickBot="1">
      <c r="D20" s="532"/>
    </row>
    <row r="21" spans="4:4">
      <c r="D21" s="523">
        <v>3997323000</v>
      </c>
    </row>
    <row r="22" spans="4:4" ht="15.75" thickBot="1">
      <c r="D22" s="524"/>
    </row>
    <row r="23" spans="4:4">
      <c r="D23" s="525">
        <v>16525997398</v>
      </c>
    </row>
    <row r="24" spans="4:4" ht="15.75" thickBot="1">
      <c r="D24" s="526"/>
    </row>
    <row r="25" spans="4:4">
      <c r="D25" s="527">
        <v>13517900000</v>
      </c>
    </row>
    <row r="26" spans="4:4" ht="15.75" thickBot="1">
      <c r="D26" s="528"/>
    </row>
    <row r="27" spans="4:4">
      <c r="D27" s="529">
        <v>9617200000</v>
      </c>
    </row>
    <row r="28" spans="4:4" ht="15.75" thickBot="1">
      <c r="D28" s="530"/>
    </row>
    <row r="29" spans="4:4">
      <c r="D29" s="529">
        <v>5212796600</v>
      </c>
    </row>
    <row r="30" spans="4:4" ht="15.75" thickBot="1">
      <c r="D30" s="530"/>
    </row>
    <row r="31" spans="4:4">
      <c r="D31" s="130">
        <f>SUM(D9:D29)</f>
        <v>75143428422</v>
      </c>
    </row>
  </sheetData>
  <mergeCells count="11">
    <mergeCell ref="D19:D20"/>
    <mergeCell ref="D9:D10"/>
    <mergeCell ref="D11:D12"/>
    <mergeCell ref="D13:D14"/>
    <mergeCell ref="D15:D16"/>
    <mergeCell ref="D17:D18"/>
    <mergeCell ref="D21:D22"/>
    <mergeCell ref="D23:D24"/>
    <mergeCell ref="D25:D26"/>
    <mergeCell ref="D27:D28"/>
    <mergeCell ref="D29:D3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J490"/>
  <sheetViews>
    <sheetView showZeros="0" view="pageBreakPreview" topLeftCell="A4" zoomScale="115" zoomScaleSheetLayoutView="115" workbookViewId="0">
      <selection activeCell="B497" sqref="B497"/>
    </sheetView>
  </sheetViews>
  <sheetFormatPr defaultColWidth="9.140625" defaultRowHeight="12.75" outlineLevelRow="3"/>
  <cols>
    <col min="1" max="1" width="5" style="59" customWidth="1"/>
    <col min="2" max="2" width="68.28515625" style="29" bestFit="1" customWidth="1"/>
    <col min="3" max="3" width="10.140625" style="60" bestFit="1" customWidth="1"/>
    <col min="4" max="4" width="17" style="17" customWidth="1"/>
    <col min="5" max="6" width="18.7109375" style="18" customWidth="1"/>
    <col min="7" max="7" width="18.7109375" style="18" hidden="1" customWidth="1"/>
    <col min="8" max="8" width="23.28515625" style="29" customWidth="1"/>
    <col min="9" max="9" width="17.7109375" style="29" customWidth="1"/>
    <col min="10" max="10" width="17.85546875" style="29" customWidth="1"/>
    <col min="11" max="11" width="15.7109375" style="29" customWidth="1"/>
    <col min="12" max="16384" width="9.140625" style="29"/>
  </cols>
  <sheetData>
    <row r="1" spans="1:10" ht="27">
      <c r="A1" s="26" t="s">
        <v>528</v>
      </c>
      <c r="B1" s="27"/>
      <c r="C1" s="28"/>
      <c r="D1" s="1"/>
      <c r="E1" s="2"/>
      <c r="F1" s="2"/>
      <c r="G1" s="2">
        <v>0</v>
      </c>
    </row>
    <row r="2" spans="1:10" ht="15.75">
      <c r="A2" s="30"/>
      <c r="B2" s="27"/>
      <c r="C2" s="28"/>
      <c r="D2" s="1"/>
      <c r="E2" s="2"/>
      <c r="F2" s="2"/>
      <c r="G2" s="2"/>
    </row>
    <row r="3" spans="1:10" ht="18.75">
      <c r="A3" s="31" t="str">
        <f>'[3]1.Bia XL'!A3&amp;" "&amp;'[3]1.Bia XL'!C3</f>
        <v>Tên dự án: XÂY DỰNG BỆNH VIỆN ĐA KHOA KHU VỰC BẮC QUẢNG BÌNH (CƠ SỞ 2)</v>
      </c>
      <c r="B3" s="27"/>
      <c r="C3" s="2"/>
      <c r="D3" s="1"/>
      <c r="E3" s="2"/>
      <c r="F3" s="2"/>
      <c r="G3" s="2"/>
    </row>
    <row r="4" spans="1:10" ht="18.75">
      <c r="A4" s="31" t="str">
        <f>'[3]1.Bia XL'!A4&amp;" "&amp;'[3]1.Bia XL'!C4</f>
        <v>Tên công trình: BỆNH VIỆN ĐA KHOA KHU VỰC BẮC QUẢNG BÌNH (CƠ SỞ 2)</v>
      </c>
      <c r="B4" s="27"/>
      <c r="C4" s="28"/>
      <c r="D4" s="1"/>
      <c r="E4" s="2"/>
      <c r="F4" s="2"/>
      <c r="G4" s="2"/>
    </row>
    <row r="5" spans="1:10" ht="15.75">
      <c r="A5" s="32" t="str">
        <f>'[3]1.Bia XL'!A5&amp;" "&amp;'[3]1.Bia XL'!C5</f>
        <v>Địa điểm: Phường Quảng Thọ, thị xã Ba Đồn, tỉnh Quảng Bình</v>
      </c>
      <c r="B5" s="27"/>
      <c r="C5" s="28"/>
      <c r="D5" s="1"/>
      <c r="E5" s="2"/>
      <c r="F5" s="2"/>
      <c r="G5" s="2"/>
    </row>
    <row r="6" spans="1:10" ht="15.75">
      <c r="A6" s="32"/>
      <c r="B6" s="27"/>
      <c r="C6" s="28"/>
      <c r="D6" s="1"/>
      <c r="E6" s="2"/>
      <c r="F6" s="2"/>
      <c r="G6" s="2"/>
    </row>
    <row r="7" spans="1:10" ht="15.75" hidden="1">
      <c r="A7" s="32" t="str">
        <f>'[3]1.Bia XL'!A7&amp;" "&amp;'[3]1.Bia XL'!C7</f>
        <v>Phần: ……………</v>
      </c>
      <c r="B7" s="27"/>
      <c r="C7" s="28"/>
      <c r="D7" s="1"/>
      <c r="E7" s="2"/>
      <c r="F7" s="2"/>
      <c r="G7" s="2"/>
    </row>
    <row r="8" spans="1:10" s="34" customFormat="1" ht="15.75">
      <c r="A8" s="33"/>
      <c r="C8" s="35"/>
      <c r="D8" s="3"/>
      <c r="E8" s="4"/>
      <c r="F8" s="5" t="s">
        <v>0</v>
      </c>
      <c r="G8" s="5"/>
    </row>
    <row r="9" spans="1:10" s="34" customFormat="1" ht="15.75">
      <c r="A9" s="36" t="s">
        <v>1</v>
      </c>
      <c r="B9" s="37" t="s">
        <v>2</v>
      </c>
      <c r="C9" s="38" t="s">
        <v>3</v>
      </c>
      <c r="D9" s="6" t="s">
        <v>4</v>
      </c>
      <c r="E9" s="7" t="s">
        <v>281</v>
      </c>
      <c r="F9" s="7" t="s">
        <v>5</v>
      </c>
      <c r="G9" s="7" t="s">
        <v>6</v>
      </c>
    </row>
    <row r="10" spans="1:10" s="34" customFormat="1" ht="15.75">
      <c r="A10" s="39" t="s">
        <v>7</v>
      </c>
      <c r="B10" s="40" t="s">
        <v>8</v>
      </c>
      <c r="C10" s="39" t="s">
        <v>9</v>
      </c>
      <c r="D10" s="39" t="s">
        <v>10</v>
      </c>
      <c r="E10" s="39" t="s">
        <v>11</v>
      </c>
      <c r="F10" s="39" t="s">
        <v>282</v>
      </c>
      <c r="G10" s="39" t="s">
        <v>12</v>
      </c>
    </row>
    <row r="11" spans="1:10" s="34" customFormat="1" ht="15.75">
      <c r="A11" s="41"/>
      <c r="B11" s="63"/>
      <c r="C11" s="42"/>
      <c r="D11" s="8"/>
      <c r="E11" s="9"/>
      <c r="F11" s="9"/>
      <c r="G11" s="10"/>
    </row>
    <row r="12" spans="1:10" s="44" customFormat="1" ht="15.75" collapsed="1">
      <c r="A12" s="100" t="s">
        <v>255</v>
      </c>
      <c r="B12" s="61" t="s">
        <v>448</v>
      </c>
      <c r="C12" s="19">
        <v>0</v>
      </c>
      <c r="D12" s="20">
        <v>0</v>
      </c>
      <c r="E12" s="21">
        <v>0</v>
      </c>
      <c r="F12" s="21">
        <f>SUM(F13:F14)</f>
        <v>790478742</v>
      </c>
      <c r="G12" s="11"/>
      <c r="I12" s="48">
        <f>+ROUND(E12,0)</f>
        <v>0</v>
      </c>
    </row>
    <row r="13" spans="1:10" s="44" customFormat="1" ht="267.75" hidden="1" outlineLevel="1">
      <c r="A13" s="101">
        <v>1</v>
      </c>
      <c r="B13" s="46" t="s">
        <v>256</v>
      </c>
      <c r="C13" s="12" t="s">
        <v>18</v>
      </c>
      <c r="D13" s="13">
        <v>1</v>
      </c>
      <c r="E13" s="14">
        <v>394448742</v>
      </c>
      <c r="F13" s="14">
        <f>+E13*D13</f>
        <v>394448742</v>
      </c>
      <c r="G13" s="11"/>
      <c r="H13" s="47">
        <f>+ROUND(E13*$I$12,-3)</f>
        <v>0</v>
      </c>
      <c r="I13" s="48">
        <f t="shared" ref="I13:I76" si="0">+ROUND(E13,0)</f>
        <v>394448742</v>
      </c>
      <c r="J13" s="48"/>
    </row>
    <row r="14" spans="1:10" s="44" customFormat="1" ht="15.75" hidden="1" outlineLevel="1">
      <c r="A14" s="101">
        <v>2</v>
      </c>
      <c r="B14" s="46" t="s">
        <v>257</v>
      </c>
      <c r="C14" s="12" t="s">
        <v>258</v>
      </c>
      <c r="D14" s="13">
        <v>307</v>
      </c>
      <c r="E14" s="14">
        <v>1290000</v>
      </c>
      <c r="F14" s="14">
        <f>+E14*D14</f>
        <v>396030000</v>
      </c>
      <c r="G14" s="11"/>
      <c r="H14" s="47">
        <f t="shared" ref="H14:H77" si="1">+ROUND(E14*$I$12,-3)</f>
        <v>0</v>
      </c>
      <c r="I14" s="48">
        <f t="shared" si="0"/>
        <v>1290000</v>
      </c>
      <c r="J14" s="48"/>
    </row>
    <row r="15" spans="1:10" s="44" customFormat="1" ht="15.75" collapsed="1">
      <c r="A15" s="100" t="s">
        <v>273</v>
      </c>
      <c r="B15" s="61" t="s">
        <v>274</v>
      </c>
      <c r="C15" s="19">
        <v>0</v>
      </c>
      <c r="D15" s="20">
        <v>0</v>
      </c>
      <c r="E15" s="21">
        <v>0</v>
      </c>
      <c r="F15" s="21">
        <f>SUM(F16:F28)</f>
        <v>1463148731</v>
      </c>
      <c r="G15" s="11"/>
      <c r="H15" s="47">
        <f t="shared" si="1"/>
        <v>0</v>
      </c>
      <c r="I15" s="48">
        <f t="shared" si="0"/>
        <v>0</v>
      </c>
      <c r="J15" s="48"/>
    </row>
    <row r="16" spans="1:10" s="44" customFormat="1" ht="189" hidden="1" outlineLevel="1">
      <c r="A16" s="101">
        <v>1</v>
      </c>
      <c r="B16" s="46" t="s">
        <v>259</v>
      </c>
      <c r="C16" s="12" t="s">
        <v>258</v>
      </c>
      <c r="D16" s="13">
        <v>58</v>
      </c>
      <c r="E16" s="14">
        <v>5119793</v>
      </c>
      <c r="F16" s="14">
        <f t="shared" ref="F16:F28" si="2">D16*E16</f>
        <v>296947994</v>
      </c>
      <c r="G16" s="11"/>
      <c r="H16" s="47">
        <f t="shared" si="1"/>
        <v>0</v>
      </c>
      <c r="I16" s="48">
        <f t="shared" si="0"/>
        <v>5119793</v>
      </c>
      <c r="J16" s="48"/>
    </row>
    <row r="17" spans="1:10" s="44" customFormat="1" ht="189" hidden="1" outlineLevel="1">
      <c r="A17" s="101">
        <v>2</v>
      </c>
      <c r="B17" s="46" t="s">
        <v>260</v>
      </c>
      <c r="C17" s="12" t="s">
        <v>258</v>
      </c>
      <c r="D17" s="13">
        <v>171</v>
      </c>
      <c r="E17" s="14">
        <v>1958793</v>
      </c>
      <c r="F17" s="14">
        <f t="shared" si="2"/>
        <v>334953603</v>
      </c>
      <c r="G17" s="11"/>
      <c r="H17" s="47">
        <f t="shared" si="1"/>
        <v>0</v>
      </c>
      <c r="I17" s="48">
        <f t="shared" si="0"/>
        <v>1958793</v>
      </c>
      <c r="J17" s="48"/>
    </row>
    <row r="18" spans="1:10" s="44" customFormat="1" ht="204.75" hidden="1" outlineLevel="1">
      <c r="A18" s="101">
        <v>3</v>
      </c>
      <c r="B18" s="46" t="s">
        <v>261</v>
      </c>
      <c r="C18" s="12" t="s">
        <v>258</v>
      </c>
      <c r="D18" s="13">
        <v>4</v>
      </c>
      <c r="E18" s="14">
        <v>14583030</v>
      </c>
      <c r="F18" s="14">
        <f t="shared" si="2"/>
        <v>58332120</v>
      </c>
      <c r="G18" s="11"/>
      <c r="H18" s="47">
        <f t="shared" si="1"/>
        <v>0</v>
      </c>
      <c r="I18" s="48">
        <f t="shared" si="0"/>
        <v>14583030</v>
      </c>
      <c r="J18" s="48"/>
    </row>
    <row r="19" spans="1:10" s="44" customFormat="1" ht="220.5" hidden="1" outlineLevel="1">
      <c r="A19" s="101">
        <v>4</v>
      </c>
      <c r="B19" s="46" t="s">
        <v>262</v>
      </c>
      <c r="C19" s="12" t="s">
        <v>258</v>
      </c>
      <c r="D19" s="13">
        <v>4</v>
      </c>
      <c r="E19" s="14">
        <v>44173031</v>
      </c>
      <c r="F19" s="14">
        <f t="shared" si="2"/>
        <v>176692124</v>
      </c>
      <c r="G19" s="11"/>
      <c r="H19" s="47">
        <f t="shared" si="1"/>
        <v>0</v>
      </c>
      <c r="I19" s="48">
        <f t="shared" si="0"/>
        <v>44173031</v>
      </c>
      <c r="J19" s="48"/>
    </row>
    <row r="20" spans="1:10" s="44" customFormat="1" ht="47.25" hidden="1" outlineLevel="1">
      <c r="A20" s="101">
        <v>5</v>
      </c>
      <c r="B20" s="46" t="s">
        <v>263</v>
      </c>
      <c r="C20" s="12" t="s">
        <v>258</v>
      </c>
      <c r="D20" s="13">
        <v>24</v>
      </c>
      <c r="E20" s="14">
        <v>5700030</v>
      </c>
      <c r="F20" s="14">
        <f t="shared" si="2"/>
        <v>136800720</v>
      </c>
      <c r="G20" s="11"/>
      <c r="H20" s="47">
        <f t="shared" si="1"/>
        <v>0</v>
      </c>
      <c r="I20" s="48">
        <f t="shared" si="0"/>
        <v>5700030</v>
      </c>
      <c r="J20" s="48"/>
    </row>
    <row r="21" spans="1:10" s="44" customFormat="1" ht="31.5" hidden="1" outlineLevel="1">
      <c r="A21" s="101">
        <v>6</v>
      </c>
      <c r="B21" s="46" t="s">
        <v>264</v>
      </c>
      <c r="C21" s="12" t="s">
        <v>265</v>
      </c>
      <c r="D21" s="13">
        <v>4</v>
      </c>
      <c r="E21" s="14">
        <v>174875</v>
      </c>
      <c r="F21" s="14">
        <f t="shared" si="2"/>
        <v>699500</v>
      </c>
      <c r="G21" s="11"/>
      <c r="H21" s="47">
        <f t="shared" si="1"/>
        <v>0</v>
      </c>
      <c r="I21" s="48">
        <f t="shared" si="0"/>
        <v>174875</v>
      </c>
      <c r="J21" s="48"/>
    </row>
    <row r="22" spans="1:10" s="44" customFormat="1" ht="283.5" hidden="1" outlineLevel="1">
      <c r="A22" s="101">
        <v>7</v>
      </c>
      <c r="B22" s="46" t="s">
        <v>266</v>
      </c>
      <c r="C22" s="12" t="s">
        <v>258</v>
      </c>
      <c r="D22" s="13">
        <v>4</v>
      </c>
      <c r="E22" s="14">
        <v>33353013</v>
      </c>
      <c r="F22" s="14">
        <f t="shared" si="2"/>
        <v>133412052</v>
      </c>
      <c r="G22" s="11"/>
      <c r="H22" s="47">
        <f t="shared" si="1"/>
        <v>0</v>
      </c>
      <c r="I22" s="48">
        <f t="shared" si="0"/>
        <v>33353013</v>
      </c>
      <c r="J22" s="48"/>
    </row>
    <row r="23" spans="1:10" s="44" customFormat="1" ht="15.75" hidden="1" outlineLevel="1">
      <c r="A23" s="101">
        <v>8</v>
      </c>
      <c r="B23" s="46" t="s">
        <v>267</v>
      </c>
      <c r="C23" s="12" t="s">
        <v>258</v>
      </c>
      <c r="D23" s="13">
        <v>4</v>
      </c>
      <c r="E23" s="14">
        <v>2563793</v>
      </c>
      <c r="F23" s="14">
        <f t="shared" si="2"/>
        <v>10255172</v>
      </c>
      <c r="G23" s="11"/>
      <c r="H23" s="47">
        <f t="shared" si="1"/>
        <v>0</v>
      </c>
      <c r="I23" s="48">
        <f t="shared" si="0"/>
        <v>2563793</v>
      </c>
      <c r="J23" s="48"/>
    </row>
    <row r="24" spans="1:10" s="44" customFormat="1" ht="126" hidden="1" outlineLevel="1">
      <c r="A24" s="101">
        <v>9</v>
      </c>
      <c r="B24" s="46" t="s">
        <v>268</v>
      </c>
      <c r="C24" s="12" t="s">
        <v>18</v>
      </c>
      <c r="D24" s="13">
        <v>1</v>
      </c>
      <c r="E24" s="14">
        <v>22648013</v>
      </c>
      <c r="F24" s="14">
        <f t="shared" si="2"/>
        <v>22648013</v>
      </c>
      <c r="G24" s="11"/>
      <c r="H24" s="47">
        <f t="shared" si="1"/>
        <v>0</v>
      </c>
      <c r="I24" s="48">
        <f t="shared" si="0"/>
        <v>22648013</v>
      </c>
      <c r="J24" s="48"/>
    </row>
    <row r="25" spans="1:10" s="44" customFormat="1" ht="31.5" hidden="1" outlineLevel="1">
      <c r="A25" s="101">
        <v>10</v>
      </c>
      <c r="B25" s="46" t="s">
        <v>269</v>
      </c>
      <c r="C25" s="12" t="s">
        <v>258</v>
      </c>
      <c r="D25" s="13">
        <v>1</v>
      </c>
      <c r="E25" s="14">
        <v>4157013</v>
      </c>
      <c r="F25" s="14">
        <f t="shared" si="2"/>
        <v>4157013</v>
      </c>
      <c r="G25" s="11"/>
      <c r="H25" s="47">
        <f t="shared" si="1"/>
        <v>0</v>
      </c>
      <c r="I25" s="48">
        <f t="shared" si="0"/>
        <v>4157013</v>
      </c>
      <c r="J25" s="48"/>
    </row>
    <row r="26" spans="1:10" s="34" customFormat="1" ht="15.75" hidden="1" outlineLevel="1">
      <c r="A26" s="101"/>
      <c r="B26" s="46" t="s">
        <v>276</v>
      </c>
      <c r="C26" s="12">
        <v>0</v>
      </c>
      <c r="D26" s="13">
        <v>0</v>
      </c>
      <c r="E26" s="14">
        <v>0</v>
      </c>
      <c r="F26" s="14"/>
      <c r="G26" s="113"/>
      <c r="H26" s="116">
        <f t="shared" si="1"/>
        <v>0</v>
      </c>
      <c r="I26" s="48">
        <f t="shared" si="0"/>
        <v>0</v>
      </c>
      <c r="J26" s="102"/>
    </row>
    <row r="27" spans="1:10" s="44" customFormat="1" ht="236.25" hidden="1" outlineLevel="1">
      <c r="A27" s="101">
        <v>11</v>
      </c>
      <c r="B27" s="46" t="s">
        <v>270</v>
      </c>
      <c r="C27" s="12" t="s">
        <v>18</v>
      </c>
      <c r="D27" s="13">
        <v>1</v>
      </c>
      <c r="E27" s="14">
        <v>38975030</v>
      </c>
      <c r="F27" s="14">
        <f t="shared" si="2"/>
        <v>38975030</v>
      </c>
      <c r="G27" s="11"/>
      <c r="H27" s="47">
        <f t="shared" si="1"/>
        <v>0</v>
      </c>
      <c r="I27" s="48">
        <f t="shared" si="0"/>
        <v>38975030</v>
      </c>
      <c r="J27" s="48"/>
    </row>
    <row r="28" spans="1:10" s="44" customFormat="1" ht="283.5" hidden="1" outlineLevel="1">
      <c r="A28" s="101">
        <v>12</v>
      </c>
      <c r="B28" s="46" t="s">
        <v>271</v>
      </c>
      <c r="C28" s="12" t="s">
        <v>18</v>
      </c>
      <c r="D28" s="13">
        <v>13</v>
      </c>
      <c r="E28" s="14">
        <v>19175030</v>
      </c>
      <c r="F28" s="14">
        <f t="shared" si="2"/>
        <v>249275390</v>
      </c>
      <c r="G28" s="11"/>
      <c r="H28" s="47">
        <f t="shared" si="1"/>
        <v>0</v>
      </c>
      <c r="I28" s="48">
        <f t="shared" si="0"/>
        <v>19175030</v>
      </c>
      <c r="J28" s="48"/>
    </row>
    <row r="29" spans="1:10" s="44" customFormat="1" ht="15.75" collapsed="1">
      <c r="A29" s="100" t="s">
        <v>275</v>
      </c>
      <c r="B29" s="61" t="s">
        <v>449</v>
      </c>
      <c r="C29" s="19"/>
      <c r="D29" s="20"/>
      <c r="E29" s="21">
        <v>0</v>
      </c>
      <c r="F29" s="21">
        <f>SUM(F30:F34)</f>
        <v>5684342819</v>
      </c>
      <c r="G29" s="11"/>
      <c r="H29" s="47">
        <f t="shared" si="1"/>
        <v>0</v>
      </c>
      <c r="I29" s="48">
        <f t="shared" si="0"/>
        <v>0</v>
      </c>
      <c r="J29" s="48"/>
    </row>
    <row r="30" spans="1:10" s="44" customFormat="1" ht="94.5" hidden="1" outlineLevel="1">
      <c r="A30" s="101">
        <v>1</v>
      </c>
      <c r="B30" s="46" t="s">
        <v>15</v>
      </c>
      <c r="C30" s="12" t="s">
        <v>16</v>
      </c>
      <c r="D30" s="13">
        <v>11</v>
      </c>
      <c r="E30" s="14">
        <v>330078857</v>
      </c>
      <c r="F30" s="14">
        <f>+E30*D30</f>
        <v>3630867427</v>
      </c>
      <c r="G30" s="11"/>
      <c r="H30" s="47">
        <f t="shared" si="1"/>
        <v>0</v>
      </c>
      <c r="I30" s="48">
        <f t="shared" si="0"/>
        <v>330078857</v>
      </c>
      <c r="J30" s="48"/>
    </row>
    <row r="31" spans="1:10" s="44" customFormat="1" ht="15.75" hidden="1" outlineLevel="1">
      <c r="A31" s="101">
        <v>2</v>
      </c>
      <c r="B31" s="46" t="s">
        <v>17</v>
      </c>
      <c r="C31" s="12" t="s">
        <v>18</v>
      </c>
      <c r="D31" s="13">
        <v>11</v>
      </c>
      <c r="E31" s="14">
        <v>27615357</v>
      </c>
      <c r="F31" s="14">
        <f t="shared" ref="F31:F34" si="3">+E31*D31</f>
        <v>303768927</v>
      </c>
      <c r="G31" s="11"/>
      <c r="H31" s="47">
        <f t="shared" si="1"/>
        <v>0</v>
      </c>
      <c r="I31" s="48">
        <f t="shared" si="0"/>
        <v>27615357</v>
      </c>
      <c r="J31" s="48"/>
    </row>
    <row r="32" spans="1:10" s="44" customFormat="1" ht="15.75" hidden="1" outlineLevel="1">
      <c r="A32" s="101">
        <v>3</v>
      </c>
      <c r="B32" s="46" t="s">
        <v>19</v>
      </c>
      <c r="C32" s="12" t="s">
        <v>20</v>
      </c>
      <c r="D32" s="13">
        <v>265</v>
      </c>
      <c r="E32" s="14">
        <v>42795</v>
      </c>
      <c r="F32" s="14">
        <f t="shared" si="3"/>
        <v>11340675</v>
      </c>
      <c r="G32" s="11"/>
      <c r="H32" s="47">
        <f t="shared" si="1"/>
        <v>0</v>
      </c>
      <c r="I32" s="48">
        <f t="shared" si="0"/>
        <v>42795</v>
      </c>
      <c r="J32" s="48"/>
    </row>
    <row r="33" spans="1:10" s="44" customFormat="1" ht="31.5" hidden="1" outlineLevel="1">
      <c r="A33" s="101">
        <v>4</v>
      </c>
      <c r="B33" s="46" t="s">
        <v>21</v>
      </c>
      <c r="C33" s="12" t="s">
        <v>18</v>
      </c>
      <c r="D33" s="13">
        <v>2</v>
      </c>
      <c r="E33" s="14">
        <v>531717830</v>
      </c>
      <c r="F33" s="14">
        <f t="shared" si="3"/>
        <v>1063435660</v>
      </c>
      <c r="G33" s="11"/>
      <c r="H33" s="47">
        <f t="shared" si="1"/>
        <v>0</v>
      </c>
      <c r="I33" s="48">
        <f t="shared" si="0"/>
        <v>531717830</v>
      </c>
      <c r="J33" s="48"/>
    </row>
    <row r="34" spans="1:10" s="44" customFormat="1" ht="31.5" hidden="1" outlineLevel="1">
      <c r="A34" s="101">
        <v>5</v>
      </c>
      <c r="B34" s="46" t="s">
        <v>22</v>
      </c>
      <c r="C34" s="12" t="s">
        <v>18</v>
      </c>
      <c r="D34" s="13">
        <v>1</v>
      </c>
      <c r="E34" s="14">
        <v>674930130</v>
      </c>
      <c r="F34" s="14">
        <f t="shared" si="3"/>
        <v>674930130</v>
      </c>
      <c r="G34" s="11"/>
      <c r="H34" s="47">
        <f t="shared" si="1"/>
        <v>0</v>
      </c>
      <c r="I34" s="48">
        <f t="shared" si="0"/>
        <v>674930130</v>
      </c>
      <c r="J34" s="48"/>
    </row>
    <row r="35" spans="1:10" s="44" customFormat="1" ht="15.75" collapsed="1">
      <c r="A35" s="100" t="s">
        <v>13</v>
      </c>
      <c r="B35" s="61" t="s">
        <v>26</v>
      </c>
      <c r="C35" s="19"/>
      <c r="D35" s="20"/>
      <c r="E35" s="21">
        <v>0</v>
      </c>
      <c r="F35" s="21">
        <f>SUM(F36:F102)</f>
        <v>918500000</v>
      </c>
      <c r="G35" s="11"/>
      <c r="H35" s="47">
        <f t="shared" si="1"/>
        <v>0</v>
      </c>
      <c r="I35" s="48">
        <f t="shared" si="0"/>
        <v>0</v>
      </c>
      <c r="J35" s="48"/>
    </row>
    <row r="36" spans="1:10" s="34" customFormat="1" ht="31.5" hidden="1" outlineLevel="1">
      <c r="A36" s="101">
        <v>1</v>
      </c>
      <c r="B36" s="66" t="s">
        <v>27</v>
      </c>
      <c r="C36" s="13" t="s">
        <v>99</v>
      </c>
      <c r="D36" s="13">
        <v>2</v>
      </c>
      <c r="E36" s="65">
        <v>44000000</v>
      </c>
      <c r="F36" s="14">
        <f t="shared" ref="F36:F99" si="4">+E36*D36</f>
        <v>88000000</v>
      </c>
      <c r="G36" s="113">
        <v>80000000</v>
      </c>
      <c r="H36" s="47">
        <f t="shared" si="1"/>
        <v>0</v>
      </c>
      <c r="I36" s="48">
        <f t="shared" si="0"/>
        <v>44000000</v>
      </c>
      <c r="J36" s="102"/>
    </row>
    <row r="37" spans="1:10" s="34" customFormat="1" ht="15.75" hidden="1" outlineLevel="2">
      <c r="A37" s="101"/>
      <c r="B37" s="66" t="s">
        <v>28</v>
      </c>
      <c r="C37" s="13"/>
      <c r="D37" s="13"/>
      <c r="E37" s="65">
        <v>0</v>
      </c>
      <c r="F37" s="14">
        <f t="shared" si="4"/>
        <v>0</v>
      </c>
      <c r="G37" s="113"/>
      <c r="H37" s="47">
        <f t="shared" si="1"/>
        <v>0</v>
      </c>
      <c r="I37" s="48">
        <f t="shared" si="0"/>
        <v>0</v>
      </c>
      <c r="J37" s="102"/>
    </row>
    <row r="38" spans="1:10" s="34" customFormat="1" ht="15.75" hidden="1" outlineLevel="2">
      <c r="A38" s="101"/>
      <c r="B38" s="66" t="s">
        <v>29</v>
      </c>
      <c r="C38" s="13"/>
      <c r="D38" s="13"/>
      <c r="E38" s="65">
        <v>0</v>
      </c>
      <c r="F38" s="14">
        <f t="shared" si="4"/>
        <v>0</v>
      </c>
      <c r="G38" s="113"/>
      <c r="H38" s="47">
        <f t="shared" si="1"/>
        <v>0</v>
      </c>
      <c r="I38" s="48">
        <f t="shared" si="0"/>
        <v>0</v>
      </c>
      <c r="J38" s="102"/>
    </row>
    <row r="39" spans="1:10" s="34" customFormat="1" ht="15.75" hidden="1" outlineLevel="2">
      <c r="A39" s="101"/>
      <c r="B39" s="66" t="s">
        <v>30</v>
      </c>
      <c r="C39" s="13"/>
      <c r="D39" s="13"/>
      <c r="E39" s="65">
        <v>0</v>
      </c>
      <c r="F39" s="14">
        <f t="shared" si="4"/>
        <v>0</v>
      </c>
      <c r="G39" s="113"/>
      <c r="H39" s="47">
        <f t="shared" si="1"/>
        <v>0</v>
      </c>
      <c r="I39" s="48">
        <f t="shared" si="0"/>
        <v>0</v>
      </c>
      <c r="J39" s="102"/>
    </row>
    <row r="40" spans="1:10" s="34" customFormat="1" ht="15.75" hidden="1" outlineLevel="2">
      <c r="A40" s="101"/>
      <c r="B40" s="66" t="s">
        <v>31</v>
      </c>
      <c r="C40" s="13"/>
      <c r="D40" s="13"/>
      <c r="E40" s="65">
        <v>0</v>
      </c>
      <c r="F40" s="14">
        <f t="shared" si="4"/>
        <v>0</v>
      </c>
      <c r="G40" s="113"/>
      <c r="H40" s="47">
        <f t="shared" si="1"/>
        <v>0</v>
      </c>
      <c r="I40" s="48">
        <f t="shared" si="0"/>
        <v>0</v>
      </c>
      <c r="J40" s="102"/>
    </row>
    <row r="41" spans="1:10" s="34" customFormat="1" ht="15.75" hidden="1" outlineLevel="2">
      <c r="A41" s="101"/>
      <c r="B41" s="66" t="s">
        <v>32</v>
      </c>
      <c r="C41" s="13"/>
      <c r="D41" s="13"/>
      <c r="E41" s="65">
        <v>0</v>
      </c>
      <c r="F41" s="14">
        <f t="shared" si="4"/>
        <v>0</v>
      </c>
      <c r="G41" s="113"/>
      <c r="H41" s="47">
        <f t="shared" si="1"/>
        <v>0</v>
      </c>
      <c r="I41" s="48">
        <f t="shared" si="0"/>
        <v>0</v>
      </c>
      <c r="J41" s="102"/>
    </row>
    <row r="42" spans="1:10" s="34" customFormat="1" ht="15.75" hidden="1" outlineLevel="2">
      <c r="A42" s="101"/>
      <c r="B42" s="66" t="s">
        <v>33</v>
      </c>
      <c r="C42" s="13"/>
      <c r="D42" s="13"/>
      <c r="E42" s="65">
        <v>0</v>
      </c>
      <c r="F42" s="14">
        <f t="shared" si="4"/>
        <v>0</v>
      </c>
      <c r="G42" s="113"/>
      <c r="H42" s="47">
        <f t="shared" si="1"/>
        <v>0</v>
      </c>
      <c r="I42" s="48">
        <f t="shared" si="0"/>
        <v>0</v>
      </c>
      <c r="J42" s="102"/>
    </row>
    <row r="43" spans="1:10" s="34" customFormat="1" ht="31.5" hidden="1" outlineLevel="2">
      <c r="A43" s="101"/>
      <c r="B43" s="66" t="s">
        <v>34</v>
      </c>
      <c r="C43" s="13"/>
      <c r="D43" s="13"/>
      <c r="E43" s="65">
        <v>0</v>
      </c>
      <c r="F43" s="14">
        <f t="shared" si="4"/>
        <v>0</v>
      </c>
      <c r="G43" s="113"/>
      <c r="H43" s="47">
        <f t="shared" si="1"/>
        <v>0</v>
      </c>
      <c r="I43" s="48">
        <f t="shared" si="0"/>
        <v>0</v>
      </c>
      <c r="J43" s="102"/>
    </row>
    <row r="44" spans="1:10" s="34" customFormat="1" ht="31.5" hidden="1" outlineLevel="2">
      <c r="A44" s="101"/>
      <c r="B44" s="66" t="s">
        <v>35</v>
      </c>
      <c r="C44" s="13"/>
      <c r="D44" s="13"/>
      <c r="E44" s="65">
        <v>0</v>
      </c>
      <c r="F44" s="14">
        <f t="shared" si="4"/>
        <v>0</v>
      </c>
      <c r="G44" s="113"/>
      <c r="H44" s="47">
        <f t="shared" si="1"/>
        <v>0</v>
      </c>
      <c r="I44" s="48">
        <f t="shared" si="0"/>
        <v>0</v>
      </c>
      <c r="J44" s="102"/>
    </row>
    <row r="45" spans="1:10" s="34" customFormat="1" ht="15.75" hidden="1" outlineLevel="2">
      <c r="A45" s="101"/>
      <c r="B45" s="66" t="s">
        <v>36</v>
      </c>
      <c r="C45" s="13"/>
      <c r="D45" s="13"/>
      <c r="E45" s="65">
        <v>0</v>
      </c>
      <c r="F45" s="14">
        <f t="shared" si="4"/>
        <v>0</v>
      </c>
      <c r="G45" s="113"/>
      <c r="H45" s="47">
        <f t="shared" si="1"/>
        <v>0</v>
      </c>
      <c r="I45" s="48">
        <f t="shared" si="0"/>
        <v>0</v>
      </c>
      <c r="J45" s="102"/>
    </row>
    <row r="46" spans="1:10" s="34" customFormat="1" ht="15.75" hidden="1" outlineLevel="2">
      <c r="A46" s="101"/>
      <c r="B46" s="66" t="s">
        <v>37</v>
      </c>
      <c r="C46" s="13"/>
      <c r="D46" s="13"/>
      <c r="E46" s="65">
        <v>0</v>
      </c>
      <c r="F46" s="14">
        <f t="shared" si="4"/>
        <v>0</v>
      </c>
      <c r="G46" s="113"/>
      <c r="H46" s="47">
        <f t="shared" si="1"/>
        <v>0</v>
      </c>
      <c r="I46" s="48">
        <f t="shared" si="0"/>
        <v>0</v>
      </c>
      <c r="J46" s="102"/>
    </row>
    <row r="47" spans="1:10" s="34" customFormat="1" ht="15.75" hidden="1" outlineLevel="2">
      <c r="A47" s="101"/>
      <c r="B47" s="66" t="s">
        <v>38</v>
      </c>
      <c r="C47" s="13"/>
      <c r="D47" s="13"/>
      <c r="E47" s="65">
        <v>0</v>
      </c>
      <c r="F47" s="14">
        <f t="shared" si="4"/>
        <v>0</v>
      </c>
      <c r="G47" s="113"/>
      <c r="H47" s="47">
        <f t="shared" si="1"/>
        <v>0</v>
      </c>
      <c r="I47" s="48">
        <f t="shared" si="0"/>
        <v>0</v>
      </c>
      <c r="J47" s="102"/>
    </row>
    <row r="48" spans="1:10" s="34" customFormat="1" ht="15.75" hidden="1" outlineLevel="2">
      <c r="A48" s="101"/>
      <c r="B48" s="66" t="s">
        <v>39</v>
      </c>
      <c r="C48" s="13"/>
      <c r="D48" s="13"/>
      <c r="E48" s="65">
        <v>0</v>
      </c>
      <c r="F48" s="14">
        <f t="shared" si="4"/>
        <v>0</v>
      </c>
      <c r="G48" s="113"/>
      <c r="H48" s="47">
        <f t="shared" si="1"/>
        <v>0</v>
      </c>
      <c r="I48" s="48">
        <f t="shared" si="0"/>
        <v>0</v>
      </c>
      <c r="J48" s="102"/>
    </row>
    <row r="49" spans="1:10" s="34" customFormat="1" ht="15.75" hidden="1" outlineLevel="2">
      <c r="A49" s="101"/>
      <c r="B49" s="66" t="s">
        <v>40</v>
      </c>
      <c r="C49" s="13"/>
      <c r="D49" s="13"/>
      <c r="E49" s="65">
        <v>0</v>
      </c>
      <c r="F49" s="14">
        <f t="shared" si="4"/>
        <v>0</v>
      </c>
      <c r="G49" s="113"/>
      <c r="H49" s="47">
        <f t="shared" si="1"/>
        <v>0</v>
      </c>
      <c r="I49" s="48">
        <f t="shared" si="0"/>
        <v>0</v>
      </c>
      <c r="J49" s="102"/>
    </row>
    <row r="50" spans="1:10" s="34" customFormat="1" ht="15.75" hidden="1" outlineLevel="1">
      <c r="A50" s="101">
        <v>2</v>
      </c>
      <c r="B50" s="69" t="s">
        <v>41</v>
      </c>
      <c r="C50" s="13" t="s">
        <v>100</v>
      </c>
      <c r="D50" s="13">
        <v>4</v>
      </c>
      <c r="E50" s="65">
        <v>79200000</v>
      </c>
      <c r="F50" s="14">
        <f t="shared" si="4"/>
        <v>316800000</v>
      </c>
      <c r="G50" s="113">
        <v>288000000</v>
      </c>
      <c r="H50" s="47">
        <f t="shared" si="1"/>
        <v>0</v>
      </c>
      <c r="I50" s="48">
        <f t="shared" si="0"/>
        <v>79200000</v>
      </c>
      <c r="J50" s="102"/>
    </row>
    <row r="51" spans="1:10" s="34" customFormat="1" ht="15.75" hidden="1" outlineLevel="2">
      <c r="A51" s="101"/>
      <c r="B51" s="68" t="s">
        <v>450</v>
      </c>
      <c r="C51" s="13"/>
      <c r="D51" s="13"/>
      <c r="E51" s="65">
        <v>0</v>
      </c>
      <c r="F51" s="14">
        <f t="shared" si="4"/>
        <v>0</v>
      </c>
      <c r="G51" s="113"/>
      <c r="H51" s="47">
        <f t="shared" si="1"/>
        <v>0</v>
      </c>
      <c r="I51" s="48">
        <f t="shared" si="0"/>
        <v>0</v>
      </c>
      <c r="J51" s="102"/>
    </row>
    <row r="52" spans="1:10" s="34" customFormat="1" ht="15.75" hidden="1" outlineLevel="2">
      <c r="A52" s="101"/>
      <c r="B52" s="68" t="s">
        <v>42</v>
      </c>
      <c r="C52" s="13"/>
      <c r="D52" s="13"/>
      <c r="E52" s="65">
        <v>0</v>
      </c>
      <c r="F52" s="14">
        <f t="shared" si="4"/>
        <v>0</v>
      </c>
      <c r="G52" s="113"/>
      <c r="H52" s="47">
        <f t="shared" si="1"/>
        <v>0</v>
      </c>
      <c r="I52" s="48">
        <f t="shared" si="0"/>
        <v>0</v>
      </c>
      <c r="J52" s="102"/>
    </row>
    <row r="53" spans="1:10" s="34" customFormat="1" ht="15.75" hidden="1" outlineLevel="2">
      <c r="A53" s="101"/>
      <c r="B53" s="68" t="s">
        <v>43</v>
      </c>
      <c r="C53" s="13"/>
      <c r="D53" s="13"/>
      <c r="E53" s="65">
        <v>0</v>
      </c>
      <c r="F53" s="14">
        <f t="shared" si="4"/>
        <v>0</v>
      </c>
      <c r="G53" s="113"/>
      <c r="H53" s="47">
        <f t="shared" si="1"/>
        <v>0</v>
      </c>
      <c r="I53" s="48">
        <f t="shared" si="0"/>
        <v>0</v>
      </c>
      <c r="J53" s="102"/>
    </row>
    <row r="54" spans="1:10" s="34" customFormat="1" ht="15.75" hidden="1" outlineLevel="2">
      <c r="A54" s="101"/>
      <c r="B54" s="68" t="s">
        <v>44</v>
      </c>
      <c r="C54" s="13"/>
      <c r="D54" s="13"/>
      <c r="E54" s="65">
        <v>0</v>
      </c>
      <c r="F54" s="14">
        <f t="shared" si="4"/>
        <v>0</v>
      </c>
      <c r="G54" s="113"/>
      <c r="H54" s="47">
        <f t="shared" si="1"/>
        <v>0</v>
      </c>
      <c r="I54" s="48">
        <f t="shared" si="0"/>
        <v>0</v>
      </c>
      <c r="J54" s="102"/>
    </row>
    <row r="55" spans="1:10" s="34" customFormat="1" ht="15.75" hidden="1" outlineLevel="2">
      <c r="A55" s="101"/>
      <c r="B55" s="68" t="s">
        <v>45</v>
      </c>
      <c r="C55" s="13"/>
      <c r="D55" s="13"/>
      <c r="E55" s="65">
        <v>0</v>
      </c>
      <c r="F55" s="14">
        <f t="shared" si="4"/>
        <v>0</v>
      </c>
      <c r="G55" s="113"/>
      <c r="H55" s="47">
        <f t="shared" si="1"/>
        <v>0</v>
      </c>
      <c r="I55" s="48">
        <f t="shared" si="0"/>
        <v>0</v>
      </c>
      <c r="J55" s="102"/>
    </row>
    <row r="56" spans="1:10" s="34" customFormat="1" ht="15.75" hidden="1" outlineLevel="2">
      <c r="A56" s="101"/>
      <c r="B56" s="68" t="s">
        <v>46</v>
      </c>
      <c r="C56" s="13"/>
      <c r="D56" s="13"/>
      <c r="E56" s="65">
        <v>0</v>
      </c>
      <c r="F56" s="14">
        <f t="shared" si="4"/>
        <v>0</v>
      </c>
      <c r="G56" s="113"/>
      <c r="H56" s="47">
        <f t="shared" si="1"/>
        <v>0</v>
      </c>
      <c r="I56" s="48">
        <f t="shared" si="0"/>
        <v>0</v>
      </c>
      <c r="J56" s="102"/>
    </row>
    <row r="57" spans="1:10" s="34" customFormat="1" ht="15.75" hidden="1" outlineLevel="1">
      <c r="A57" s="101">
        <v>3</v>
      </c>
      <c r="B57" s="69" t="s">
        <v>47</v>
      </c>
      <c r="C57" s="13" t="s">
        <v>99</v>
      </c>
      <c r="D57" s="13">
        <v>1</v>
      </c>
      <c r="E57" s="65">
        <v>49500000</v>
      </c>
      <c r="F57" s="14">
        <f t="shared" si="4"/>
        <v>49500000</v>
      </c>
      <c r="G57" s="113">
        <v>45000000</v>
      </c>
      <c r="H57" s="47">
        <f t="shared" si="1"/>
        <v>0</v>
      </c>
      <c r="I57" s="48">
        <f t="shared" si="0"/>
        <v>49500000</v>
      </c>
      <c r="J57" s="102"/>
    </row>
    <row r="58" spans="1:10" s="34" customFormat="1" ht="15.75" hidden="1" outlineLevel="2">
      <c r="A58" s="101"/>
      <c r="B58" s="69" t="s">
        <v>48</v>
      </c>
      <c r="C58" s="13"/>
      <c r="D58" s="13"/>
      <c r="E58" s="65">
        <v>0</v>
      </c>
      <c r="F58" s="14">
        <f t="shared" si="4"/>
        <v>0</v>
      </c>
      <c r="G58" s="113"/>
      <c r="H58" s="47">
        <f t="shared" si="1"/>
        <v>0</v>
      </c>
      <c r="I58" s="48">
        <f t="shared" si="0"/>
        <v>0</v>
      </c>
      <c r="J58" s="102"/>
    </row>
    <row r="59" spans="1:10" s="34" customFormat="1" ht="126" hidden="1" outlineLevel="2">
      <c r="A59" s="101"/>
      <c r="B59" s="70" t="s">
        <v>49</v>
      </c>
      <c r="C59" s="13"/>
      <c r="D59" s="13"/>
      <c r="E59" s="65">
        <v>0</v>
      </c>
      <c r="F59" s="14">
        <f t="shared" si="4"/>
        <v>0</v>
      </c>
      <c r="G59" s="113"/>
      <c r="H59" s="47">
        <f t="shared" si="1"/>
        <v>0</v>
      </c>
      <c r="I59" s="48">
        <f t="shared" si="0"/>
        <v>0</v>
      </c>
      <c r="J59" s="102"/>
    </row>
    <row r="60" spans="1:10" s="34" customFormat="1" ht="15.75" hidden="1" outlineLevel="1">
      <c r="A60" s="101">
        <v>4</v>
      </c>
      <c r="B60" s="69" t="s">
        <v>50</v>
      </c>
      <c r="C60" s="13" t="s">
        <v>99</v>
      </c>
      <c r="D60" s="13">
        <v>2</v>
      </c>
      <c r="E60" s="65">
        <v>36300000</v>
      </c>
      <c r="F60" s="14">
        <f t="shared" si="4"/>
        <v>72600000</v>
      </c>
      <c r="G60" s="113">
        <v>66000000</v>
      </c>
      <c r="H60" s="47">
        <f t="shared" si="1"/>
        <v>0</v>
      </c>
      <c r="I60" s="48">
        <f t="shared" si="0"/>
        <v>36300000</v>
      </c>
      <c r="J60" s="102"/>
    </row>
    <row r="61" spans="1:10" s="34" customFormat="1" ht="15.75" hidden="1" outlineLevel="2">
      <c r="A61" s="101"/>
      <c r="B61" s="69" t="s">
        <v>51</v>
      </c>
      <c r="C61" s="13"/>
      <c r="D61" s="13"/>
      <c r="E61" s="65">
        <v>0</v>
      </c>
      <c r="F61" s="14">
        <f t="shared" si="4"/>
        <v>0</v>
      </c>
      <c r="G61" s="113"/>
      <c r="H61" s="47">
        <f t="shared" si="1"/>
        <v>0</v>
      </c>
      <c r="I61" s="48">
        <f t="shared" si="0"/>
        <v>0</v>
      </c>
      <c r="J61" s="102"/>
    </row>
    <row r="62" spans="1:10" s="34" customFormat="1" ht="63" hidden="1" outlineLevel="2">
      <c r="A62" s="101"/>
      <c r="B62" s="71" t="s">
        <v>52</v>
      </c>
      <c r="C62" s="13"/>
      <c r="D62" s="13"/>
      <c r="E62" s="65">
        <v>0</v>
      </c>
      <c r="F62" s="14">
        <f t="shared" si="4"/>
        <v>0</v>
      </c>
      <c r="G62" s="113"/>
      <c r="H62" s="47">
        <f t="shared" si="1"/>
        <v>0</v>
      </c>
      <c r="I62" s="48">
        <f t="shared" si="0"/>
        <v>0</v>
      </c>
      <c r="J62" s="102"/>
    </row>
    <row r="63" spans="1:10" s="34" customFormat="1" ht="15.75" hidden="1" outlineLevel="1">
      <c r="A63" s="101">
        <v>5</v>
      </c>
      <c r="B63" s="69" t="s">
        <v>53</v>
      </c>
      <c r="C63" s="13" t="s">
        <v>99</v>
      </c>
      <c r="D63" s="13">
        <v>2</v>
      </c>
      <c r="E63" s="65">
        <v>41800000</v>
      </c>
      <c r="F63" s="14">
        <f t="shared" si="4"/>
        <v>83600000</v>
      </c>
      <c r="G63" s="113">
        <v>76000000</v>
      </c>
      <c r="H63" s="47">
        <f t="shared" si="1"/>
        <v>0</v>
      </c>
      <c r="I63" s="48">
        <f t="shared" si="0"/>
        <v>41800000</v>
      </c>
      <c r="J63" s="102"/>
    </row>
    <row r="64" spans="1:10" s="34" customFormat="1" ht="15.75" hidden="1" outlineLevel="2">
      <c r="A64" s="101"/>
      <c r="B64" s="69" t="s">
        <v>54</v>
      </c>
      <c r="C64" s="13"/>
      <c r="D64" s="13"/>
      <c r="E64" s="65">
        <v>0</v>
      </c>
      <c r="F64" s="14">
        <f t="shared" si="4"/>
        <v>0</v>
      </c>
      <c r="G64" s="113"/>
      <c r="H64" s="47">
        <f t="shared" si="1"/>
        <v>0</v>
      </c>
      <c r="I64" s="48">
        <f t="shared" si="0"/>
        <v>0</v>
      </c>
      <c r="J64" s="102"/>
    </row>
    <row r="65" spans="1:10" s="34" customFormat="1" ht="15.75" hidden="1" outlineLevel="2">
      <c r="A65" s="101"/>
      <c r="B65" s="69" t="s">
        <v>55</v>
      </c>
      <c r="C65" s="13"/>
      <c r="D65" s="13"/>
      <c r="E65" s="65">
        <v>0</v>
      </c>
      <c r="F65" s="14">
        <f t="shared" si="4"/>
        <v>0</v>
      </c>
      <c r="G65" s="113"/>
      <c r="H65" s="47">
        <f t="shared" si="1"/>
        <v>0</v>
      </c>
      <c r="I65" s="48">
        <f t="shared" si="0"/>
        <v>0</v>
      </c>
      <c r="J65" s="102"/>
    </row>
    <row r="66" spans="1:10" s="34" customFormat="1" ht="15.75" hidden="1" outlineLevel="2">
      <c r="A66" s="101"/>
      <c r="B66" s="69" t="s">
        <v>56</v>
      </c>
      <c r="C66" s="13"/>
      <c r="D66" s="13"/>
      <c r="E66" s="65">
        <v>0</v>
      </c>
      <c r="F66" s="14">
        <f t="shared" si="4"/>
        <v>0</v>
      </c>
      <c r="G66" s="113"/>
      <c r="H66" s="47">
        <f t="shared" si="1"/>
        <v>0</v>
      </c>
      <c r="I66" s="48">
        <f t="shared" si="0"/>
        <v>0</v>
      </c>
      <c r="J66" s="102"/>
    </row>
    <row r="67" spans="1:10" s="34" customFormat="1" ht="15.75" hidden="1" outlineLevel="2">
      <c r="A67" s="101"/>
      <c r="B67" s="69" t="s">
        <v>57</v>
      </c>
      <c r="C67" s="13"/>
      <c r="D67" s="13"/>
      <c r="E67" s="65">
        <v>0</v>
      </c>
      <c r="F67" s="14">
        <f t="shared" si="4"/>
        <v>0</v>
      </c>
      <c r="G67" s="113"/>
      <c r="H67" s="47">
        <f t="shared" si="1"/>
        <v>0</v>
      </c>
      <c r="I67" s="48">
        <f t="shared" si="0"/>
        <v>0</v>
      </c>
      <c r="J67" s="102"/>
    </row>
    <row r="68" spans="1:10" s="34" customFormat="1" ht="15.75" hidden="1" outlineLevel="2">
      <c r="A68" s="101"/>
      <c r="B68" s="69" t="s">
        <v>58</v>
      </c>
      <c r="C68" s="13"/>
      <c r="D68" s="13"/>
      <c r="E68" s="65">
        <v>0</v>
      </c>
      <c r="F68" s="14">
        <f t="shared" si="4"/>
        <v>0</v>
      </c>
      <c r="G68" s="113"/>
      <c r="H68" s="47">
        <f t="shared" si="1"/>
        <v>0</v>
      </c>
      <c r="I68" s="48">
        <f t="shared" si="0"/>
        <v>0</v>
      </c>
      <c r="J68" s="102"/>
    </row>
    <row r="69" spans="1:10" s="34" customFormat="1" ht="15.75" hidden="1" outlineLevel="2">
      <c r="A69" s="101"/>
      <c r="B69" s="69" t="s">
        <v>59</v>
      </c>
      <c r="C69" s="13"/>
      <c r="D69" s="13"/>
      <c r="E69" s="65">
        <v>0</v>
      </c>
      <c r="F69" s="14">
        <f t="shared" si="4"/>
        <v>0</v>
      </c>
      <c r="G69" s="113"/>
      <c r="H69" s="47">
        <f t="shared" si="1"/>
        <v>0</v>
      </c>
      <c r="I69" s="48">
        <f t="shared" si="0"/>
        <v>0</v>
      </c>
      <c r="J69" s="102"/>
    </row>
    <row r="70" spans="1:10" s="34" customFormat="1" ht="15.75" hidden="1" outlineLevel="2">
      <c r="A70" s="101"/>
      <c r="B70" s="69" t="s">
        <v>60</v>
      </c>
      <c r="C70" s="13"/>
      <c r="D70" s="13"/>
      <c r="E70" s="65">
        <v>0</v>
      </c>
      <c r="F70" s="14">
        <f t="shared" si="4"/>
        <v>0</v>
      </c>
      <c r="G70" s="113"/>
      <c r="H70" s="47">
        <f t="shared" si="1"/>
        <v>0</v>
      </c>
      <c r="I70" s="48">
        <f t="shared" si="0"/>
        <v>0</v>
      </c>
      <c r="J70" s="102"/>
    </row>
    <row r="71" spans="1:10" s="34" customFormat="1" ht="15.75" hidden="1" outlineLevel="2">
      <c r="A71" s="101"/>
      <c r="B71" s="69" t="s">
        <v>61</v>
      </c>
      <c r="C71" s="13"/>
      <c r="D71" s="13"/>
      <c r="E71" s="65">
        <v>0</v>
      </c>
      <c r="F71" s="14">
        <f t="shared" si="4"/>
        <v>0</v>
      </c>
      <c r="G71" s="113"/>
      <c r="H71" s="47">
        <f t="shared" si="1"/>
        <v>0</v>
      </c>
      <c r="I71" s="48">
        <f t="shared" si="0"/>
        <v>0</v>
      </c>
      <c r="J71" s="102"/>
    </row>
    <row r="72" spans="1:10" s="34" customFormat="1" ht="15.75" hidden="1" outlineLevel="2">
      <c r="A72" s="101"/>
      <c r="B72" s="68" t="s">
        <v>62</v>
      </c>
      <c r="C72" s="13"/>
      <c r="D72" s="13"/>
      <c r="E72" s="65">
        <v>0</v>
      </c>
      <c r="F72" s="14">
        <f t="shared" si="4"/>
        <v>0</v>
      </c>
      <c r="G72" s="113"/>
      <c r="H72" s="47">
        <f t="shared" si="1"/>
        <v>0</v>
      </c>
      <c r="I72" s="48">
        <f t="shared" si="0"/>
        <v>0</v>
      </c>
      <c r="J72" s="102"/>
    </row>
    <row r="73" spans="1:10" s="34" customFormat="1" ht="31.5" hidden="1" outlineLevel="2">
      <c r="A73" s="101"/>
      <c r="B73" s="72" t="s">
        <v>63</v>
      </c>
      <c r="C73" s="13"/>
      <c r="D73" s="13"/>
      <c r="E73" s="65">
        <v>0</v>
      </c>
      <c r="F73" s="14">
        <f t="shared" si="4"/>
        <v>0</v>
      </c>
      <c r="G73" s="113"/>
      <c r="H73" s="47">
        <f t="shared" si="1"/>
        <v>0</v>
      </c>
      <c r="I73" s="48">
        <f t="shared" si="0"/>
        <v>0</v>
      </c>
      <c r="J73" s="102"/>
    </row>
    <row r="74" spans="1:10" s="34" customFormat="1" ht="15.75" hidden="1" outlineLevel="2">
      <c r="A74" s="101"/>
      <c r="B74" s="72" t="s">
        <v>64</v>
      </c>
      <c r="C74" s="13"/>
      <c r="D74" s="13"/>
      <c r="E74" s="65">
        <v>0</v>
      </c>
      <c r="F74" s="14">
        <f t="shared" si="4"/>
        <v>0</v>
      </c>
      <c r="G74" s="113"/>
      <c r="H74" s="47">
        <f t="shared" si="1"/>
        <v>0</v>
      </c>
      <c r="I74" s="48">
        <f t="shared" si="0"/>
        <v>0</v>
      </c>
      <c r="J74" s="102"/>
    </row>
    <row r="75" spans="1:10" s="34" customFormat="1" ht="15.75" hidden="1" outlineLevel="2">
      <c r="A75" s="101"/>
      <c r="B75" s="72" t="s">
        <v>65</v>
      </c>
      <c r="C75" s="13"/>
      <c r="D75" s="13"/>
      <c r="E75" s="65">
        <v>0</v>
      </c>
      <c r="F75" s="14">
        <f t="shared" si="4"/>
        <v>0</v>
      </c>
      <c r="G75" s="113"/>
      <c r="H75" s="47">
        <f t="shared" si="1"/>
        <v>0</v>
      </c>
      <c r="I75" s="48">
        <f t="shared" si="0"/>
        <v>0</v>
      </c>
      <c r="J75" s="102"/>
    </row>
    <row r="76" spans="1:10" s="34" customFormat="1" ht="15.75" hidden="1" outlineLevel="1">
      <c r="A76" s="101">
        <v>7</v>
      </c>
      <c r="B76" s="69" t="s">
        <v>72</v>
      </c>
      <c r="C76" s="13" t="s">
        <v>99</v>
      </c>
      <c r="D76" s="13">
        <v>2</v>
      </c>
      <c r="E76" s="65">
        <v>49500000</v>
      </c>
      <c r="F76" s="14">
        <f t="shared" si="4"/>
        <v>99000000</v>
      </c>
      <c r="G76" s="113">
        <v>90000000</v>
      </c>
      <c r="H76" s="47">
        <f t="shared" si="1"/>
        <v>0</v>
      </c>
      <c r="I76" s="48">
        <f t="shared" si="0"/>
        <v>49500000</v>
      </c>
      <c r="J76" s="102"/>
    </row>
    <row r="77" spans="1:10" s="34" customFormat="1" ht="15.75" hidden="1" outlineLevel="2">
      <c r="A77" s="101"/>
      <c r="B77" s="69" t="s">
        <v>73</v>
      </c>
      <c r="C77" s="13"/>
      <c r="D77" s="13"/>
      <c r="E77" s="65">
        <v>0</v>
      </c>
      <c r="F77" s="14">
        <f t="shared" si="4"/>
        <v>0</v>
      </c>
      <c r="G77" s="113"/>
      <c r="H77" s="47">
        <f t="shared" si="1"/>
        <v>0</v>
      </c>
      <c r="I77" s="48">
        <f t="shared" ref="I77:I140" si="5">+ROUND(E77,0)</f>
        <v>0</v>
      </c>
      <c r="J77" s="102"/>
    </row>
    <row r="78" spans="1:10" s="34" customFormat="1" ht="15.75" hidden="1" outlineLevel="2">
      <c r="A78" s="101"/>
      <c r="B78" s="69" t="s">
        <v>74</v>
      </c>
      <c r="C78" s="13"/>
      <c r="D78" s="13"/>
      <c r="E78" s="65">
        <v>0</v>
      </c>
      <c r="F78" s="14">
        <f t="shared" si="4"/>
        <v>0</v>
      </c>
      <c r="G78" s="113"/>
      <c r="H78" s="47">
        <f t="shared" ref="H78:H141" si="6">+ROUND(E78*$I$12,-3)</f>
        <v>0</v>
      </c>
      <c r="I78" s="48">
        <f t="shared" si="5"/>
        <v>0</v>
      </c>
      <c r="J78" s="102"/>
    </row>
    <row r="79" spans="1:10" s="34" customFormat="1" ht="15.75" hidden="1" outlineLevel="2">
      <c r="A79" s="101"/>
      <c r="B79" s="69" t="s">
        <v>75</v>
      </c>
      <c r="C79" s="13"/>
      <c r="D79" s="13"/>
      <c r="E79" s="65">
        <v>0</v>
      </c>
      <c r="F79" s="14">
        <f t="shared" si="4"/>
        <v>0</v>
      </c>
      <c r="G79" s="113"/>
      <c r="H79" s="47">
        <f t="shared" si="6"/>
        <v>0</v>
      </c>
      <c r="I79" s="48">
        <f t="shared" si="5"/>
        <v>0</v>
      </c>
      <c r="J79" s="102"/>
    </row>
    <row r="80" spans="1:10" s="34" customFormat="1" ht="15.75" hidden="1" outlineLevel="2">
      <c r="A80" s="101"/>
      <c r="B80" s="69" t="s">
        <v>76</v>
      </c>
      <c r="C80" s="13"/>
      <c r="D80" s="13"/>
      <c r="E80" s="65">
        <v>0</v>
      </c>
      <c r="F80" s="14">
        <f t="shared" si="4"/>
        <v>0</v>
      </c>
      <c r="G80" s="113"/>
      <c r="H80" s="47">
        <f t="shared" si="6"/>
        <v>0</v>
      </c>
      <c r="I80" s="48">
        <f t="shared" si="5"/>
        <v>0</v>
      </c>
      <c r="J80" s="102"/>
    </row>
    <row r="81" spans="1:10" s="34" customFormat="1" ht="15.75" hidden="1" outlineLevel="2">
      <c r="A81" s="101"/>
      <c r="B81" s="68" t="s">
        <v>77</v>
      </c>
      <c r="C81" s="13"/>
      <c r="D81" s="13"/>
      <c r="E81" s="65">
        <v>0</v>
      </c>
      <c r="F81" s="14">
        <f t="shared" si="4"/>
        <v>0</v>
      </c>
      <c r="G81" s="113"/>
      <c r="H81" s="47">
        <f t="shared" si="6"/>
        <v>0</v>
      </c>
      <c r="I81" s="48">
        <f t="shared" si="5"/>
        <v>0</v>
      </c>
      <c r="J81" s="102"/>
    </row>
    <row r="82" spans="1:10" s="34" customFormat="1" ht="31.5" hidden="1" outlineLevel="2">
      <c r="A82" s="101"/>
      <c r="B82" s="72" t="s">
        <v>78</v>
      </c>
      <c r="C82" s="13"/>
      <c r="D82" s="13"/>
      <c r="E82" s="65">
        <v>0</v>
      </c>
      <c r="F82" s="14">
        <f t="shared" si="4"/>
        <v>0</v>
      </c>
      <c r="G82" s="113"/>
      <c r="H82" s="47">
        <f t="shared" si="6"/>
        <v>0</v>
      </c>
      <c r="I82" s="48">
        <f t="shared" si="5"/>
        <v>0</v>
      </c>
      <c r="J82" s="102"/>
    </row>
    <row r="83" spans="1:10" s="34" customFormat="1" ht="15.75" hidden="1" outlineLevel="2">
      <c r="A83" s="101"/>
      <c r="B83" s="69" t="s">
        <v>79</v>
      </c>
      <c r="C83" s="13"/>
      <c r="D83" s="13"/>
      <c r="E83" s="65">
        <v>0</v>
      </c>
      <c r="F83" s="14">
        <f t="shared" si="4"/>
        <v>0</v>
      </c>
      <c r="G83" s="113"/>
      <c r="H83" s="47">
        <f t="shared" si="6"/>
        <v>0</v>
      </c>
      <c r="I83" s="48">
        <f t="shared" si="5"/>
        <v>0</v>
      </c>
      <c r="J83" s="102"/>
    </row>
    <row r="84" spans="1:10" s="34" customFormat="1" ht="15.75" hidden="1" outlineLevel="2">
      <c r="A84" s="101"/>
      <c r="B84" s="69" t="s">
        <v>80</v>
      </c>
      <c r="C84" s="13"/>
      <c r="D84" s="13"/>
      <c r="E84" s="65">
        <v>0</v>
      </c>
      <c r="F84" s="14">
        <f t="shared" si="4"/>
        <v>0</v>
      </c>
      <c r="G84" s="113"/>
      <c r="H84" s="47">
        <f t="shared" si="6"/>
        <v>0</v>
      </c>
      <c r="I84" s="48">
        <f t="shared" si="5"/>
        <v>0</v>
      </c>
      <c r="J84" s="102"/>
    </row>
    <row r="85" spans="1:10" s="34" customFormat="1" ht="15.75" hidden="1" outlineLevel="2">
      <c r="A85" s="101"/>
      <c r="B85" s="69" t="s">
        <v>81</v>
      </c>
      <c r="C85" s="13"/>
      <c r="D85" s="13"/>
      <c r="E85" s="65">
        <v>0</v>
      </c>
      <c r="F85" s="14">
        <f t="shared" si="4"/>
        <v>0</v>
      </c>
      <c r="G85" s="113"/>
      <c r="H85" s="47">
        <f t="shared" si="6"/>
        <v>0</v>
      </c>
      <c r="I85" s="48">
        <f t="shared" si="5"/>
        <v>0</v>
      </c>
      <c r="J85" s="102"/>
    </row>
    <row r="86" spans="1:10" s="34" customFormat="1" ht="15.75" hidden="1" outlineLevel="1">
      <c r="A86" s="101">
        <v>8</v>
      </c>
      <c r="B86" s="71" t="s">
        <v>82</v>
      </c>
      <c r="C86" s="13" t="s">
        <v>100</v>
      </c>
      <c r="D86" s="13">
        <v>2</v>
      </c>
      <c r="E86" s="65">
        <v>55000000</v>
      </c>
      <c r="F86" s="14">
        <f t="shared" si="4"/>
        <v>110000000</v>
      </c>
      <c r="G86" s="113">
        <v>100000000</v>
      </c>
      <c r="H86" s="47">
        <f t="shared" si="6"/>
        <v>0</v>
      </c>
      <c r="I86" s="48">
        <f t="shared" si="5"/>
        <v>55000000</v>
      </c>
      <c r="J86" s="102"/>
    </row>
    <row r="87" spans="1:10" s="34" customFormat="1" ht="15.75" hidden="1" outlineLevel="2">
      <c r="A87" s="101"/>
      <c r="B87" s="71" t="s">
        <v>83</v>
      </c>
      <c r="C87" s="13"/>
      <c r="D87" s="13"/>
      <c r="E87" s="65">
        <v>0</v>
      </c>
      <c r="F87" s="14">
        <f t="shared" si="4"/>
        <v>0</v>
      </c>
      <c r="G87" s="113"/>
      <c r="H87" s="47">
        <f t="shared" si="6"/>
        <v>0</v>
      </c>
      <c r="I87" s="48">
        <f t="shared" si="5"/>
        <v>0</v>
      </c>
      <c r="J87" s="102"/>
    </row>
    <row r="88" spans="1:10" s="34" customFormat="1" ht="15.75" hidden="1" outlineLevel="2">
      <c r="A88" s="101"/>
      <c r="B88" s="71" t="s">
        <v>84</v>
      </c>
      <c r="C88" s="13"/>
      <c r="D88" s="13"/>
      <c r="E88" s="65">
        <v>0</v>
      </c>
      <c r="F88" s="14">
        <f t="shared" si="4"/>
        <v>0</v>
      </c>
      <c r="G88" s="113"/>
      <c r="H88" s="47">
        <f t="shared" si="6"/>
        <v>0</v>
      </c>
      <c r="I88" s="48">
        <f t="shared" si="5"/>
        <v>0</v>
      </c>
      <c r="J88" s="102"/>
    </row>
    <row r="89" spans="1:10" s="34" customFormat="1" ht="15.75" hidden="1" outlineLevel="2">
      <c r="A89" s="101"/>
      <c r="B89" s="71" t="s">
        <v>85</v>
      </c>
      <c r="C89" s="13"/>
      <c r="D89" s="13"/>
      <c r="E89" s="65">
        <v>0</v>
      </c>
      <c r="F89" s="14">
        <f t="shared" si="4"/>
        <v>0</v>
      </c>
      <c r="G89" s="113"/>
      <c r="H89" s="47">
        <f t="shared" si="6"/>
        <v>0</v>
      </c>
      <c r="I89" s="48">
        <f t="shared" si="5"/>
        <v>0</v>
      </c>
      <c r="J89" s="102"/>
    </row>
    <row r="90" spans="1:10" s="34" customFormat="1" ht="15.75" hidden="1" outlineLevel="2">
      <c r="A90" s="101"/>
      <c r="B90" s="71" t="s">
        <v>86</v>
      </c>
      <c r="C90" s="13"/>
      <c r="D90" s="13"/>
      <c r="E90" s="65">
        <v>0</v>
      </c>
      <c r="F90" s="14">
        <f t="shared" si="4"/>
        <v>0</v>
      </c>
      <c r="G90" s="113"/>
      <c r="H90" s="47">
        <f t="shared" si="6"/>
        <v>0</v>
      </c>
      <c r="I90" s="48">
        <f t="shared" si="5"/>
        <v>0</v>
      </c>
      <c r="J90" s="102"/>
    </row>
    <row r="91" spans="1:10" s="34" customFormat="1" ht="15.75" hidden="1" outlineLevel="2">
      <c r="A91" s="101"/>
      <c r="B91" s="71" t="s">
        <v>87</v>
      </c>
      <c r="C91" s="13"/>
      <c r="D91" s="13"/>
      <c r="E91" s="65">
        <v>0</v>
      </c>
      <c r="F91" s="14">
        <f t="shared" si="4"/>
        <v>0</v>
      </c>
      <c r="G91" s="113"/>
      <c r="H91" s="47">
        <f t="shared" si="6"/>
        <v>0</v>
      </c>
      <c r="I91" s="48">
        <f t="shared" si="5"/>
        <v>0</v>
      </c>
      <c r="J91" s="102"/>
    </row>
    <row r="92" spans="1:10" s="34" customFormat="1" ht="31.5" hidden="1" outlineLevel="2">
      <c r="A92" s="101"/>
      <c r="B92" s="71" t="s">
        <v>88</v>
      </c>
      <c r="C92" s="13"/>
      <c r="D92" s="13"/>
      <c r="E92" s="65">
        <v>0</v>
      </c>
      <c r="F92" s="14">
        <f t="shared" si="4"/>
        <v>0</v>
      </c>
      <c r="G92" s="113"/>
      <c r="H92" s="47">
        <f t="shared" si="6"/>
        <v>0</v>
      </c>
      <c r="I92" s="48">
        <f t="shared" si="5"/>
        <v>0</v>
      </c>
      <c r="J92" s="102"/>
    </row>
    <row r="93" spans="1:10" s="34" customFormat="1" ht="31.5" hidden="1" outlineLevel="2">
      <c r="A93" s="101"/>
      <c r="B93" s="71" t="s">
        <v>89</v>
      </c>
      <c r="C93" s="13"/>
      <c r="D93" s="13"/>
      <c r="E93" s="65">
        <v>0</v>
      </c>
      <c r="F93" s="14">
        <f t="shared" si="4"/>
        <v>0</v>
      </c>
      <c r="G93" s="113"/>
      <c r="H93" s="47">
        <f t="shared" si="6"/>
        <v>0</v>
      </c>
      <c r="I93" s="48">
        <f t="shared" si="5"/>
        <v>0</v>
      </c>
      <c r="J93" s="102"/>
    </row>
    <row r="94" spans="1:10" s="34" customFormat="1" ht="31.5" hidden="1" outlineLevel="2">
      <c r="A94" s="101"/>
      <c r="B94" s="71" t="s">
        <v>90</v>
      </c>
      <c r="C94" s="13"/>
      <c r="D94" s="13"/>
      <c r="E94" s="65">
        <v>0</v>
      </c>
      <c r="F94" s="14">
        <f t="shared" si="4"/>
        <v>0</v>
      </c>
      <c r="G94" s="113"/>
      <c r="H94" s="47">
        <f t="shared" si="6"/>
        <v>0</v>
      </c>
      <c r="I94" s="48">
        <f t="shared" si="5"/>
        <v>0</v>
      </c>
      <c r="J94" s="102"/>
    </row>
    <row r="95" spans="1:10" s="34" customFormat="1" ht="15.75" hidden="1" outlineLevel="2">
      <c r="A95" s="101"/>
      <c r="B95" s="71" t="s">
        <v>91</v>
      </c>
      <c r="C95" s="13"/>
      <c r="D95" s="13"/>
      <c r="E95" s="65">
        <v>0</v>
      </c>
      <c r="F95" s="14">
        <f t="shared" si="4"/>
        <v>0</v>
      </c>
      <c r="G95" s="113"/>
      <c r="H95" s="47">
        <f t="shared" si="6"/>
        <v>0</v>
      </c>
      <c r="I95" s="48">
        <f t="shared" si="5"/>
        <v>0</v>
      </c>
      <c r="J95" s="102"/>
    </row>
    <row r="96" spans="1:10" s="34" customFormat="1" ht="15.75" hidden="1" outlineLevel="2">
      <c r="A96" s="101"/>
      <c r="B96" s="71" t="s">
        <v>92</v>
      </c>
      <c r="C96" s="13"/>
      <c r="D96" s="13"/>
      <c r="E96" s="65">
        <v>0</v>
      </c>
      <c r="F96" s="14">
        <f t="shared" si="4"/>
        <v>0</v>
      </c>
      <c r="G96" s="113"/>
      <c r="H96" s="47">
        <f t="shared" si="6"/>
        <v>0</v>
      </c>
      <c r="I96" s="48">
        <f t="shared" si="5"/>
        <v>0</v>
      </c>
      <c r="J96" s="102"/>
    </row>
    <row r="97" spans="1:10" s="34" customFormat="1" ht="15.75" hidden="1" outlineLevel="2">
      <c r="A97" s="101"/>
      <c r="B97" s="71" t="s">
        <v>93</v>
      </c>
      <c r="C97" s="13"/>
      <c r="D97" s="13"/>
      <c r="E97" s="65">
        <v>0</v>
      </c>
      <c r="F97" s="14">
        <f t="shared" si="4"/>
        <v>0</v>
      </c>
      <c r="G97" s="113"/>
      <c r="H97" s="47">
        <f t="shared" si="6"/>
        <v>0</v>
      </c>
      <c r="I97" s="48">
        <f t="shared" si="5"/>
        <v>0</v>
      </c>
      <c r="J97" s="102"/>
    </row>
    <row r="98" spans="1:10" s="34" customFormat="1" ht="15.75" hidden="1" outlineLevel="2">
      <c r="A98" s="101"/>
      <c r="B98" s="71" t="s">
        <v>94</v>
      </c>
      <c r="C98" s="13"/>
      <c r="D98" s="13"/>
      <c r="E98" s="65">
        <v>0</v>
      </c>
      <c r="F98" s="14">
        <f t="shared" si="4"/>
        <v>0</v>
      </c>
      <c r="G98" s="113"/>
      <c r="H98" s="47">
        <f t="shared" si="6"/>
        <v>0</v>
      </c>
      <c r="I98" s="48">
        <f t="shared" si="5"/>
        <v>0</v>
      </c>
      <c r="J98" s="102"/>
    </row>
    <row r="99" spans="1:10" s="34" customFormat="1" ht="31.5" hidden="1" outlineLevel="2">
      <c r="A99" s="101"/>
      <c r="B99" s="71" t="s">
        <v>95</v>
      </c>
      <c r="C99" s="13"/>
      <c r="D99" s="13"/>
      <c r="E99" s="65">
        <v>0</v>
      </c>
      <c r="F99" s="14">
        <f t="shared" si="4"/>
        <v>0</v>
      </c>
      <c r="G99" s="113"/>
      <c r="H99" s="47">
        <f t="shared" si="6"/>
        <v>0</v>
      </c>
      <c r="I99" s="48">
        <f t="shared" si="5"/>
        <v>0</v>
      </c>
      <c r="J99" s="102"/>
    </row>
    <row r="100" spans="1:10" s="34" customFormat="1" ht="15.75" hidden="1" outlineLevel="2">
      <c r="A100" s="101"/>
      <c r="B100" s="71" t="s">
        <v>96</v>
      </c>
      <c r="C100" s="13"/>
      <c r="D100" s="13"/>
      <c r="E100" s="65">
        <v>0</v>
      </c>
      <c r="F100" s="14">
        <f t="shared" ref="F100:F102" si="7">+E100*D100</f>
        <v>0</v>
      </c>
      <c r="G100" s="113"/>
      <c r="H100" s="47">
        <f t="shared" si="6"/>
        <v>0</v>
      </c>
      <c r="I100" s="48">
        <f t="shared" si="5"/>
        <v>0</v>
      </c>
      <c r="J100" s="102"/>
    </row>
    <row r="101" spans="1:10" s="34" customFormat="1" ht="15.75" hidden="1" outlineLevel="2">
      <c r="A101" s="101"/>
      <c r="B101" s="71" t="s">
        <v>97</v>
      </c>
      <c r="C101" s="13"/>
      <c r="D101" s="13"/>
      <c r="E101" s="65">
        <v>0</v>
      </c>
      <c r="F101" s="14">
        <f t="shared" si="7"/>
        <v>0</v>
      </c>
      <c r="G101" s="113"/>
      <c r="H101" s="47">
        <f t="shared" si="6"/>
        <v>0</v>
      </c>
      <c r="I101" s="48">
        <f t="shared" si="5"/>
        <v>0</v>
      </c>
      <c r="J101" s="102"/>
    </row>
    <row r="102" spans="1:10" s="34" customFormat="1" ht="15.75" hidden="1" outlineLevel="1">
      <c r="A102" s="101">
        <v>9</v>
      </c>
      <c r="B102" s="70" t="s">
        <v>98</v>
      </c>
      <c r="C102" s="13" t="s">
        <v>101</v>
      </c>
      <c r="D102" s="13">
        <v>1</v>
      </c>
      <c r="E102" s="65">
        <v>99000000</v>
      </c>
      <c r="F102" s="14">
        <f t="shared" si="7"/>
        <v>99000000</v>
      </c>
      <c r="G102" s="113">
        <v>90000000</v>
      </c>
      <c r="H102" s="47">
        <f t="shared" si="6"/>
        <v>0</v>
      </c>
      <c r="I102" s="48">
        <f t="shared" si="5"/>
        <v>99000000</v>
      </c>
      <c r="J102" s="102"/>
    </row>
    <row r="103" spans="1:10" s="44" customFormat="1" ht="15.75" collapsed="1">
      <c r="A103" s="100" t="s">
        <v>25</v>
      </c>
      <c r="B103" s="61" t="s">
        <v>254</v>
      </c>
      <c r="C103" s="19"/>
      <c r="D103" s="20"/>
      <c r="E103" s="21">
        <v>0</v>
      </c>
      <c r="F103" s="21">
        <f>SUM(F104:F255)</f>
        <v>3997323000</v>
      </c>
      <c r="G103" s="11"/>
      <c r="H103" s="47">
        <f t="shared" si="6"/>
        <v>0</v>
      </c>
      <c r="I103" s="48">
        <f t="shared" si="5"/>
        <v>0</v>
      </c>
      <c r="J103" s="48"/>
    </row>
    <row r="104" spans="1:10" s="51" customFormat="1" ht="15.75" hidden="1" outlineLevel="1">
      <c r="A104" s="78">
        <v>1</v>
      </c>
      <c r="B104" s="81" t="s">
        <v>103</v>
      </c>
      <c r="C104" s="78">
        <v>1</v>
      </c>
      <c r="D104" s="78" t="s">
        <v>104</v>
      </c>
      <c r="E104" s="79">
        <v>376200000</v>
      </c>
      <c r="F104" s="80">
        <f>E104*C104</f>
        <v>376200000</v>
      </c>
      <c r="G104" s="115" t="s">
        <v>105</v>
      </c>
      <c r="H104" s="47">
        <f t="shared" si="6"/>
        <v>0</v>
      </c>
      <c r="I104" s="48">
        <f t="shared" si="5"/>
        <v>376200000</v>
      </c>
      <c r="J104" s="102"/>
    </row>
    <row r="105" spans="1:10" s="51" customFormat="1" ht="15.75" hidden="1" outlineLevel="2">
      <c r="A105" s="78"/>
      <c r="B105" s="81" t="s">
        <v>106</v>
      </c>
      <c r="C105" s="78"/>
      <c r="D105" s="78"/>
      <c r="E105" s="79">
        <v>0</v>
      </c>
      <c r="F105" s="80"/>
      <c r="G105" s="115"/>
      <c r="H105" s="47">
        <f t="shared" si="6"/>
        <v>0</v>
      </c>
      <c r="I105" s="48">
        <f t="shared" si="5"/>
        <v>0</v>
      </c>
      <c r="J105" s="102"/>
    </row>
    <row r="106" spans="1:10" s="51" customFormat="1" ht="15.75" hidden="1" outlineLevel="2">
      <c r="A106" s="78"/>
      <c r="B106" s="81" t="s">
        <v>107</v>
      </c>
      <c r="C106" s="78"/>
      <c r="D106" s="78"/>
      <c r="E106" s="79">
        <v>0</v>
      </c>
      <c r="F106" s="80"/>
      <c r="G106" s="50"/>
      <c r="H106" s="47">
        <f t="shared" si="6"/>
        <v>0</v>
      </c>
      <c r="I106" s="48">
        <f t="shared" si="5"/>
        <v>0</v>
      </c>
      <c r="J106" s="102"/>
    </row>
    <row r="107" spans="1:10" s="51" customFormat="1" ht="15.75" hidden="1" outlineLevel="2">
      <c r="A107" s="78"/>
      <c r="B107" s="81" t="s">
        <v>108</v>
      </c>
      <c r="C107" s="78"/>
      <c r="D107" s="78"/>
      <c r="E107" s="79">
        <v>0</v>
      </c>
      <c r="F107" s="80"/>
      <c r="G107" s="50"/>
      <c r="H107" s="47">
        <f t="shared" si="6"/>
        <v>0</v>
      </c>
      <c r="I107" s="48">
        <f t="shared" si="5"/>
        <v>0</v>
      </c>
      <c r="J107" s="102"/>
    </row>
    <row r="108" spans="1:10" s="51" customFormat="1" ht="47.25" hidden="1" outlineLevel="2">
      <c r="A108" s="78"/>
      <c r="B108" s="81" t="s">
        <v>109</v>
      </c>
      <c r="C108" s="78"/>
      <c r="D108" s="78"/>
      <c r="E108" s="79">
        <v>0</v>
      </c>
      <c r="F108" s="80"/>
      <c r="G108" s="50"/>
      <c r="H108" s="47">
        <f t="shared" si="6"/>
        <v>0</v>
      </c>
      <c r="I108" s="48">
        <f t="shared" si="5"/>
        <v>0</v>
      </c>
      <c r="J108" s="102"/>
    </row>
    <row r="109" spans="1:10" s="51" customFormat="1" ht="31.5" hidden="1" outlineLevel="2">
      <c r="A109" s="78"/>
      <c r="B109" s="81" t="s">
        <v>110</v>
      </c>
      <c r="C109" s="78"/>
      <c r="D109" s="78"/>
      <c r="E109" s="79">
        <v>0</v>
      </c>
      <c r="F109" s="80"/>
      <c r="G109" s="50"/>
      <c r="H109" s="47">
        <f t="shared" si="6"/>
        <v>0</v>
      </c>
      <c r="I109" s="48">
        <f t="shared" si="5"/>
        <v>0</v>
      </c>
      <c r="J109" s="102"/>
    </row>
    <row r="110" spans="1:10" s="51" customFormat="1" ht="31.5" hidden="1" outlineLevel="2">
      <c r="A110" s="78"/>
      <c r="B110" s="81" t="s">
        <v>111</v>
      </c>
      <c r="C110" s="78"/>
      <c r="D110" s="78"/>
      <c r="E110" s="79">
        <v>0</v>
      </c>
      <c r="F110" s="80"/>
      <c r="G110" s="50"/>
      <c r="H110" s="47">
        <f t="shared" si="6"/>
        <v>0</v>
      </c>
      <c r="I110" s="48">
        <f t="shared" si="5"/>
        <v>0</v>
      </c>
      <c r="J110" s="102"/>
    </row>
    <row r="111" spans="1:10" s="51" customFormat="1" ht="15.75" hidden="1" outlineLevel="2">
      <c r="A111" s="78"/>
      <c r="B111" s="81" t="s">
        <v>112</v>
      </c>
      <c r="C111" s="78"/>
      <c r="D111" s="78"/>
      <c r="E111" s="79">
        <v>0</v>
      </c>
      <c r="F111" s="80"/>
      <c r="G111" s="50"/>
      <c r="H111" s="47">
        <f t="shared" si="6"/>
        <v>0</v>
      </c>
      <c r="I111" s="48">
        <f t="shared" si="5"/>
        <v>0</v>
      </c>
      <c r="J111" s="102"/>
    </row>
    <row r="112" spans="1:10" s="51" customFormat="1" ht="15.75" hidden="1" outlineLevel="2">
      <c r="A112" s="78"/>
      <c r="B112" s="81" t="s">
        <v>113</v>
      </c>
      <c r="C112" s="78"/>
      <c r="D112" s="78"/>
      <c r="E112" s="79">
        <v>0</v>
      </c>
      <c r="F112" s="80"/>
      <c r="G112" s="50"/>
      <c r="H112" s="47">
        <f t="shared" si="6"/>
        <v>0</v>
      </c>
      <c r="I112" s="48">
        <f t="shared" si="5"/>
        <v>0</v>
      </c>
      <c r="J112" s="102"/>
    </row>
    <row r="113" spans="1:10" s="51" customFormat="1" ht="15.75" hidden="1" outlineLevel="2">
      <c r="A113" s="78"/>
      <c r="B113" s="81" t="s">
        <v>114</v>
      </c>
      <c r="C113" s="78"/>
      <c r="D113" s="78"/>
      <c r="E113" s="79">
        <v>0</v>
      </c>
      <c r="F113" s="80"/>
      <c r="G113" s="50"/>
      <c r="H113" s="47">
        <f t="shared" si="6"/>
        <v>0</v>
      </c>
      <c r="I113" s="48">
        <f t="shared" si="5"/>
        <v>0</v>
      </c>
      <c r="J113" s="102"/>
    </row>
    <row r="114" spans="1:10" s="51" customFormat="1" ht="15.75" hidden="1" outlineLevel="2">
      <c r="A114" s="78"/>
      <c r="B114" s="81" t="s">
        <v>115</v>
      </c>
      <c r="C114" s="78"/>
      <c r="D114" s="78"/>
      <c r="E114" s="79">
        <v>0</v>
      </c>
      <c r="F114" s="80"/>
      <c r="G114" s="50"/>
      <c r="H114" s="47">
        <f t="shared" si="6"/>
        <v>0</v>
      </c>
      <c r="I114" s="48">
        <f t="shared" si="5"/>
        <v>0</v>
      </c>
      <c r="J114" s="102"/>
    </row>
    <row r="115" spans="1:10" s="51" customFormat="1" ht="15.75" hidden="1" outlineLevel="2">
      <c r="A115" s="78"/>
      <c r="B115" s="81" t="s">
        <v>116</v>
      </c>
      <c r="C115" s="78"/>
      <c r="D115" s="78"/>
      <c r="E115" s="79">
        <v>0</v>
      </c>
      <c r="F115" s="80"/>
      <c r="G115" s="50"/>
      <c r="H115" s="47">
        <f t="shared" si="6"/>
        <v>0</v>
      </c>
      <c r="I115" s="48">
        <f t="shared" si="5"/>
        <v>0</v>
      </c>
      <c r="J115" s="102"/>
    </row>
    <row r="116" spans="1:10" s="51" customFormat="1" ht="15.75" hidden="1" outlineLevel="2">
      <c r="A116" s="78"/>
      <c r="B116" s="81" t="s">
        <v>117</v>
      </c>
      <c r="C116" s="78"/>
      <c r="D116" s="78"/>
      <c r="E116" s="79">
        <v>0</v>
      </c>
      <c r="F116" s="80"/>
      <c r="G116" s="50"/>
      <c r="H116" s="47">
        <f t="shared" si="6"/>
        <v>0</v>
      </c>
      <c r="I116" s="48">
        <f t="shared" si="5"/>
        <v>0</v>
      </c>
      <c r="J116" s="102"/>
    </row>
    <row r="117" spans="1:10" s="51" customFormat="1" ht="31.5" hidden="1" outlineLevel="2">
      <c r="A117" s="78"/>
      <c r="B117" s="81" t="s">
        <v>118</v>
      </c>
      <c r="C117" s="78"/>
      <c r="D117" s="78"/>
      <c r="E117" s="79">
        <v>0</v>
      </c>
      <c r="F117" s="80"/>
      <c r="G117" s="50"/>
      <c r="H117" s="47">
        <f t="shared" si="6"/>
        <v>0</v>
      </c>
      <c r="I117" s="48">
        <f t="shared" si="5"/>
        <v>0</v>
      </c>
      <c r="J117" s="102"/>
    </row>
    <row r="118" spans="1:10" s="51" customFormat="1" ht="31.5" hidden="1" outlineLevel="2">
      <c r="A118" s="78"/>
      <c r="B118" s="81" t="s">
        <v>119</v>
      </c>
      <c r="C118" s="78"/>
      <c r="D118" s="78"/>
      <c r="E118" s="79">
        <v>0</v>
      </c>
      <c r="F118" s="80"/>
      <c r="G118" s="50"/>
      <c r="H118" s="47">
        <f t="shared" si="6"/>
        <v>0</v>
      </c>
      <c r="I118" s="48">
        <f t="shared" si="5"/>
        <v>0</v>
      </c>
      <c r="J118" s="102"/>
    </row>
    <row r="119" spans="1:10" s="51" customFormat="1" ht="15.75" hidden="1" outlineLevel="2">
      <c r="A119" s="78"/>
      <c r="B119" s="81" t="s">
        <v>120</v>
      </c>
      <c r="C119" s="78"/>
      <c r="D119" s="78"/>
      <c r="E119" s="79">
        <v>0</v>
      </c>
      <c r="F119" s="80"/>
      <c r="G119" s="50"/>
      <c r="H119" s="47">
        <f t="shared" si="6"/>
        <v>0</v>
      </c>
      <c r="I119" s="48">
        <f t="shared" si="5"/>
        <v>0</v>
      </c>
      <c r="J119" s="102"/>
    </row>
    <row r="120" spans="1:10" s="51" customFormat="1" ht="31.5" hidden="1" outlineLevel="2">
      <c r="A120" s="78"/>
      <c r="B120" s="81" t="s">
        <v>121</v>
      </c>
      <c r="C120" s="78"/>
      <c r="D120" s="78"/>
      <c r="E120" s="79">
        <v>0</v>
      </c>
      <c r="F120" s="80"/>
      <c r="G120" s="50"/>
      <c r="H120" s="47">
        <f t="shared" si="6"/>
        <v>0</v>
      </c>
      <c r="I120" s="48">
        <f t="shared" si="5"/>
        <v>0</v>
      </c>
      <c r="J120" s="102"/>
    </row>
    <row r="121" spans="1:10" s="51" customFormat="1" ht="31.5" hidden="1" outlineLevel="2">
      <c r="A121" s="78"/>
      <c r="B121" s="81" t="s">
        <v>122</v>
      </c>
      <c r="C121" s="78"/>
      <c r="D121" s="78"/>
      <c r="E121" s="79">
        <v>0</v>
      </c>
      <c r="F121" s="80"/>
      <c r="G121" s="50"/>
      <c r="H121" s="47">
        <f t="shared" si="6"/>
        <v>0</v>
      </c>
      <c r="I121" s="48">
        <f t="shared" si="5"/>
        <v>0</v>
      </c>
      <c r="J121" s="102"/>
    </row>
    <row r="122" spans="1:10" s="51" customFormat="1" ht="31.5" hidden="1" outlineLevel="2">
      <c r="A122" s="78"/>
      <c r="B122" s="81" t="s">
        <v>123</v>
      </c>
      <c r="C122" s="78"/>
      <c r="D122" s="78"/>
      <c r="E122" s="79">
        <v>0</v>
      </c>
      <c r="F122" s="80"/>
      <c r="G122" s="50"/>
      <c r="H122" s="47">
        <f t="shared" si="6"/>
        <v>0</v>
      </c>
      <c r="I122" s="48">
        <f t="shared" si="5"/>
        <v>0</v>
      </c>
      <c r="J122" s="102"/>
    </row>
    <row r="123" spans="1:10" s="51" customFormat="1" ht="31.5" hidden="1" outlineLevel="2">
      <c r="A123" s="78"/>
      <c r="B123" s="81" t="s">
        <v>124</v>
      </c>
      <c r="C123" s="78"/>
      <c r="D123" s="78"/>
      <c r="E123" s="79">
        <v>0</v>
      </c>
      <c r="F123" s="80"/>
      <c r="G123" s="50"/>
      <c r="H123" s="47">
        <f t="shared" si="6"/>
        <v>0</v>
      </c>
      <c r="I123" s="48">
        <f t="shared" si="5"/>
        <v>0</v>
      </c>
      <c r="J123" s="102"/>
    </row>
    <row r="124" spans="1:10" s="51" customFormat="1" ht="31.5" hidden="1" outlineLevel="2">
      <c r="A124" s="78"/>
      <c r="B124" s="81" t="s">
        <v>125</v>
      </c>
      <c r="C124" s="78"/>
      <c r="D124" s="78"/>
      <c r="E124" s="79">
        <v>0</v>
      </c>
      <c r="F124" s="80"/>
      <c r="G124" s="50"/>
      <c r="H124" s="47">
        <f t="shared" si="6"/>
        <v>0</v>
      </c>
      <c r="I124" s="48">
        <f t="shared" si="5"/>
        <v>0</v>
      </c>
      <c r="J124" s="102"/>
    </row>
    <row r="125" spans="1:10" s="51" customFormat="1" ht="31.5" hidden="1" outlineLevel="2">
      <c r="A125" s="78"/>
      <c r="B125" s="82" t="s">
        <v>126</v>
      </c>
      <c r="C125" s="78"/>
      <c r="D125" s="78"/>
      <c r="E125" s="79">
        <v>0</v>
      </c>
      <c r="F125" s="80"/>
      <c r="G125" s="52"/>
      <c r="H125" s="47">
        <f t="shared" si="6"/>
        <v>0</v>
      </c>
      <c r="I125" s="48">
        <f t="shared" si="5"/>
        <v>0</v>
      </c>
      <c r="J125" s="102"/>
    </row>
    <row r="126" spans="1:10" s="51" customFormat="1" ht="15.75" hidden="1" outlineLevel="2">
      <c r="A126" s="78"/>
      <c r="B126" s="82" t="s">
        <v>127</v>
      </c>
      <c r="C126" s="78"/>
      <c r="D126" s="78"/>
      <c r="E126" s="79">
        <v>0</v>
      </c>
      <c r="F126" s="80"/>
      <c r="G126" s="52"/>
      <c r="H126" s="47">
        <f t="shared" si="6"/>
        <v>0</v>
      </c>
      <c r="I126" s="48">
        <f t="shared" si="5"/>
        <v>0</v>
      </c>
      <c r="J126" s="102"/>
    </row>
    <row r="127" spans="1:10" s="51" customFormat="1" ht="15.75" hidden="1" outlineLevel="2">
      <c r="A127" s="78"/>
      <c r="B127" s="83" t="s">
        <v>128</v>
      </c>
      <c r="C127" s="78"/>
      <c r="D127" s="78"/>
      <c r="E127" s="79">
        <v>0</v>
      </c>
      <c r="F127" s="80"/>
      <c r="G127" s="53"/>
      <c r="H127" s="47">
        <f t="shared" si="6"/>
        <v>0</v>
      </c>
      <c r="I127" s="48">
        <f t="shared" si="5"/>
        <v>0</v>
      </c>
      <c r="J127" s="102"/>
    </row>
    <row r="128" spans="1:10" s="51" customFormat="1" ht="15.75" hidden="1" outlineLevel="2">
      <c r="A128" s="78" t="s">
        <v>129</v>
      </c>
      <c r="B128" s="81" t="s">
        <v>130</v>
      </c>
      <c r="C128" s="78">
        <v>1</v>
      </c>
      <c r="D128" s="78" t="s">
        <v>18</v>
      </c>
      <c r="E128" s="79">
        <v>0</v>
      </c>
      <c r="F128" s="80"/>
      <c r="G128" s="50"/>
      <c r="H128" s="47">
        <f t="shared" si="6"/>
        <v>0</v>
      </c>
      <c r="I128" s="48">
        <f t="shared" si="5"/>
        <v>0</v>
      </c>
      <c r="J128" s="102"/>
    </row>
    <row r="129" spans="1:10" s="51" customFormat="1" ht="15.75" hidden="1" outlineLevel="2">
      <c r="A129" s="78" t="s">
        <v>131</v>
      </c>
      <c r="B129" s="81" t="s">
        <v>132</v>
      </c>
      <c r="C129" s="78">
        <v>1</v>
      </c>
      <c r="D129" s="78" t="s">
        <v>18</v>
      </c>
      <c r="E129" s="79">
        <v>0</v>
      </c>
      <c r="F129" s="80"/>
      <c r="G129" s="50"/>
      <c r="H129" s="47">
        <f t="shared" si="6"/>
        <v>0</v>
      </c>
      <c r="I129" s="48">
        <f t="shared" si="5"/>
        <v>0</v>
      </c>
      <c r="J129" s="102"/>
    </row>
    <row r="130" spans="1:10" s="51" customFormat="1" ht="15.75" hidden="1" outlineLevel="2">
      <c r="A130" s="78" t="s">
        <v>133</v>
      </c>
      <c r="B130" s="81" t="s">
        <v>134</v>
      </c>
      <c r="C130" s="78">
        <v>1</v>
      </c>
      <c r="D130" s="78" t="s">
        <v>18</v>
      </c>
      <c r="E130" s="79">
        <v>0</v>
      </c>
      <c r="F130" s="80"/>
      <c r="G130" s="50"/>
      <c r="H130" s="47">
        <f t="shared" si="6"/>
        <v>0</v>
      </c>
      <c r="I130" s="48">
        <f t="shared" si="5"/>
        <v>0</v>
      </c>
      <c r="J130" s="102"/>
    </row>
    <row r="131" spans="1:10" s="51" customFormat="1" ht="15.75" hidden="1" outlineLevel="2">
      <c r="A131" s="78" t="s">
        <v>135</v>
      </c>
      <c r="B131" s="81" t="s">
        <v>136</v>
      </c>
      <c r="C131" s="78">
        <v>20</v>
      </c>
      <c r="D131" s="78" t="s">
        <v>137</v>
      </c>
      <c r="E131" s="79">
        <v>0</v>
      </c>
      <c r="F131" s="80"/>
      <c r="G131" s="50"/>
      <c r="H131" s="47">
        <f t="shared" si="6"/>
        <v>0</v>
      </c>
      <c r="I131" s="48">
        <f t="shared" si="5"/>
        <v>0</v>
      </c>
      <c r="J131" s="102"/>
    </row>
    <row r="132" spans="1:10" s="51" customFormat="1" ht="15.75" hidden="1" outlineLevel="2">
      <c r="A132" s="78" t="s">
        <v>138</v>
      </c>
      <c r="B132" s="81" t="s">
        <v>139</v>
      </c>
      <c r="C132" s="78">
        <v>1</v>
      </c>
      <c r="D132" s="78" t="s">
        <v>18</v>
      </c>
      <c r="E132" s="79">
        <v>0</v>
      </c>
      <c r="F132" s="80"/>
      <c r="G132" s="50"/>
      <c r="H132" s="47">
        <f t="shared" si="6"/>
        <v>0</v>
      </c>
      <c r="I132" s="48">
        <f t="shared" si="5"/>
        <v>0</v>
      </c>
      <c r="J132" s="102"/>
    </row>
    <row r="133" spans="1:10" s="51" customFormat="1" ht="15.75" hidden="1" outlineLevel="2">
      <c r="A133" s="78" t="s">
        <v>140</v>
      </c>
      <c r="B133" s="81" t="s">
        <v>141</v>
      </c>
      <c r="C133" s="78">
        <v>1</v>
      </c>
      <c r="D133" s="78" t="s">
        <v>18</v>
      </c>
      <c r="E133" s="79">
        <v>0</v>
      </c>
      <c r="F133" s="80"/>
      <c r="G133" s="50"/>
      <c r="H133" s="47">
        <f t="shared" si="6"/>
        <v>0</v>
      </c>
      <c r="I133" s="48">
        <f t="shared" si="5"/>
        <v>0</v>
      </c>
      <c r="J133" s="102"/>
    </row>
    <row r="134" spans="1:10" s="51" customFormat="1" ht="15.75" hidden="1" outlineLevel="2">
      <c r="A134" s="78" t="s">
        <v>142</v>
      </c>
      <c r="B134" s="81" t="s">
        <v>143</v>
      </c>
      <c r="C134" s="78">
        <v>20</v>
      </c>
      <c r="D134" s="78" t="s">
        <v>144</v>
      </c>
      <c r="E134" s="79">
        <v>0</v>
      </c>
      <c r="F134" s="80"/>
      <c r="G134" s="50" t="s">
        <v>145</v>
      </c>
      <c r="H134" s="47">
        <f t="shared" si="6"/>
        <v>0</v>
      </c>
      <c r="I134" s="48">
        <f t="shared" si="5"/>
        <v>0</v>
      </c>
      <c r="J134" s="102"/>
    </row>
    <row r="135" spans="1:10" s="51" customFormat="1" ht="15.75" hidden="1" outlineLevel="2">
      <c r="A135" s="78" t="s">
        <v>146</v>
      </c>
      <c r="B135" s="81" t="s">
        <v>147</v>
      </c>
      <c r="C135" s="78">
        <v>1</v>
      </c>
      <c r="D135" s="78" t="s">
        <v>18</v>
      </c>
      <c r="E135" s="79">
        <v>0</v>
      </c>
      <c r="F135" s="80"/>
      <c r="G135" s="50"/>
      <c r="H135" s="47">
        <f t="shared" si="6"/>
        <v>0</v>
      </c>
      <c r="I135" s="48">
        <f t="shared" si="5"/>
        <v>0</v>
      </c>
      <c r="J135" s="102"/>
    </row>
    <row r="136" spans="1:10" s="51" customFormat="1" ht="15.75" hidden="1" outlineLevel="1">
      <c r="A136" s="78">
        <v>2</v>
      </c>
      <c r="B136" s="81" t="s">
        <v>148</v>
      </c>
      <c r="C136" s="78">
        <v>1</v>
      </c>
      <c r="D136" s="78" t="s">
        <v>104</v>
      </c>
      <c r="E136" s="79">
        <v>198000000</v>
      </c>
      <c r="F136" s="80">
        <f>E136*C136</f>
        <v>198000000</v>
      </c>
      <c r="G136" s="115" t="s">
        <v>105</v>
      </c>
      <c r="H136" s="47">
        <f t="shared" si="6"/>
        <v>0</v>
      </c>
      <c r="I136" s="48">
        <f t="shared" si="5"/>
        <v>198000000</v>
      </c>
      <c r="J136" s="102"/>
    </row>
    <row r="137" spans="1:10" s="51" customFormat="1" ht="15.75" hidden="1" outlineLevel="2">
      <c r="A137" s="78"/>
      <c r="B137" s="81" t="s">
        <v>106</v>
      </c>
      <c r="C137" s="78"/>
      <c r="D137" s="78"/>
      <c r="E137" s="79">
        <v>0</v>
      </c>
      <c r="F137" s="80"/>
      <c r="G137" s="115"/>
      <c r="H137" s="47">
        <f t="shared" si="6"/>
        <v>0</v>
      </c>
      <c r="I137" s="48">
        <f t="shared" si="5"/>
        <v>0</v>
      </c>
      <c r="J137" s="102"/>
    </row>
    <row r="138" spans="1:10" s="51" customFormat="1" ht="15.75" hidden="1" outlineLevel="2">
      <c r="A138" s="78"/>
      <c r="B138" s="81" t="s">
        <v>107</v>
      </c>
      <c r="C138" s="78"/>
      <c r="D138" s="78"/>
      <c r="E138" s="79">
        <v>0</v>
      </c>
      <c r="F138" s="80"/>
      <c r="G138" s="50"/>
      <c r="H138" s="47">
        <f t="shared" si="6"/>
        <v>0</v>
      </c>
      <c r="I138" s="48">
        <f t="shared" si="5"/>
        <v>0</v>
      </c>
      <c r="J138" s="102"/>
    </row>
    <row r="139" spans="1:10" s="51" customFormat="1" ht="15.75" hidden="1" outlineLevel="2">
      <c r="A139" s="78"/>
      <c r="B139" s="81" t="s">
        <v>108</v>
      </c>
      <c r="C139" s="78"/>
      <c r="D139" s="78"/>
      <c r="E139" s="79">
        <v>0</v>
      </c>
      <c r="F139" s="80"/>
      <c r="G139" s="50"/>
      <c r="H139" s="47">
        <f t="shared" si="6"/>
        <v>0</v>
      </c>
      <c r="I139" s="48">
        <f t="shared" si="5"/>
        <v>0</v>
      </c>
      <c r="J139" s="102"/>
    </row>
    <row r="140" spans="1:10" s="51" customFormat="1" ht="47.25" hidden="1" outlineLevel="2">
      <c r="A140" s="78"/>
      <c r="B140" s="81" t="s">
        <v>109</v>
      </c>
      <c r="C140" s="78"/>
      <c r="D140" s="78"/>
      <c r="E140" s="79">
        <v>0</v>
      </c>
      <c r="F140" s="80"/>
      <c r="G140" s="50"/>
      <c r="H140" s="47">
        <f t="shared" si="6"/>
        <v>0</v>
      </c>
      <c r="I140" s="48">
        <f t="shared" si="5"/>
        <v>0</v>
      </c>
      <c r="J140" s="102"/>
    </row>
    <row r="141" spans="1:10" s="51" customFormat="1" ht="31.5" hidden="1" outlineLevel="2">
      <c r="A141" s="78"/>
      <c r="B141" s="81" t="s">
        <v>110</v>
      </c>
      <c r="C141" s="78"/>
      <c r="D141" s="78"/>
      <c r="E141" s="79">
        <v>0</v>
      </c>
      <c r="F141" s="80"/>
      <c r="G141" s="50"/>
      <c r="H141" s="47">
        <f t="shared" si="6"/>
        <v>0</v>
      </c>
      <c r="I141" s="48">
        <f t="shared" ref="I141:I204" si="8">+ROUND(E141,0)</f>
        <v>0</v>
      </c>
      <c r="J141" s="102"/>
    </row>
    <row r="142" spans="1:10" s="51" customFormat="1" ht="31.5" hidden="1" outlineLevel="2">
      <c r="A142" s="78"/>
      <c r="B142" s="81" t="s">
        <v>111</v>
      </c>
      <c r="C142" s="78"/>
      <c r="D142" s="78"/>
      <c r="E142" s="79">
        <v>0</v>
      </c>
      <c r="F142" s="80"/>
      <c r="G142" s="50"/>
      <c r="H142" s="47">
        <f t="shared" ref="H142:H205" si="9">+ROUND(E142*$I$12,-3)</f>
        <v>0</v>
      </c>
      <c r="I142" s="48">
        <f t="shared" si="8"/>
        <v>0</v>
      </c>
      <c r="J142" s="102"/>
    </row>
    <row r="143" spans="1:10" s="51" customFormat="1" ht="15.75" hidden="1" outlineLevel="2">
      <c r="A143" s="78"/>
      <c r="B143" s="81" t="s">
        <v>112</v>
      </c>
      <c r="C143" s="78"/>
      <c r="D143" s="78"/>
      <c r="E143" s="79">
        <v>0</v>
      </c>
      <c r="F143" s="80"/>
      <c r="G143" s="50"/>
      <c r="H143" s="47">
        <f t="shared" si="9"/>
        <v>0</v>
      </c>
      <c r="I143" s="48">
        <f t="shared" si="8"/>
        <v>0</v>
      </c>
      <c r="J143" s="102"/>
    </row>
    <row r="144" spans="1:10" s="51" customFormat="1" ht="15.75" hidden="1" outlineLevel="2">
      <c r="A144" s="78"/>
      <c r="B144" s="81" t="s">
        <v>113</v>
      </c>
      <c r="C144" s="78"/>
      <c r="D144" s="78"/>
      <c r="E144" s="79">
        <v>0</v>
      </c>
      <c r="F144" s="80"/>
      <c r="G144" s="50"/>
      <c r="H144" s="47">
        <f t="shared" si="9"/>
        <v>0</v>
      </c>
      <c r="I144" s="48">
        <f t="shared" si="8"/>
        <v>0</v>
      </c>
      <c r="J144" s="102"/>
    </row>
    <row r="145" spans="1:10" s="51" customFormat="1" ht="15.75" hidden="1" outlineLevel="2">
      <c r="A145" s="78"/>
      <c r="B145" s="81" t="s">
        <v>114</v>
      </c>
      <c r="C145" s="78"/>
      <c r="D145" s="78"/>
      <c r="E145" s="79">
        <v>0</v>
      </c>
      <c r="F145" s="80"/>
      <c r="G145" s="50"/>
      <c r="H145" s="47">
        <f t="shared" si="9"/>
        <v>0</v>
      </c>
      <c r="I145" s="48">
        <f t="shared" si="8"/>
        <v>0</v>
      </c>
      <c r="J145" s="102"/>
    </row>
    <row r="146" spans="1:10" s="51" customFormat="1" ht="15.75" hidden="1" outlineLevel="2">
      <c r="A146" s="78"/>
      <c r="B146" s="81" t="s">
        <v>115</v>
      </c>
      <c r="C146" s="78"/>
      <c r="D146" s="78"/>
      <c r="E146" s="79">
        <v>0</v>
      </c>
      <c r="F146" s="80"/>
      <c r="G146" s="50"/>
      <c r="H146" s="47">
        <f t="shared" si="9"/>
        <v>0</v>
      </c>
      <c r="I146" s="48">
        <f t="shared" si="8"/>
        <v>0</v>
      </c>
      <c r="J146" s="102"/>
    </row>
    <row r="147" spans="1:10" s="51" customFormat="1" ht="15.75" hidden="1" outlineLevel="2">
      <c r="A147" s="78"/>
      <c r="B147" s="81" t="s">
        <v>116</v>
      </c>
      <c r="C147" s="78"/>
      <c r="D147" s="78"/>
      <c r="E147" s="79">
        <v>0</v>
      </c>
      <c r="F147" s="80"/>
      <c r="G147" s="50"/>
      <c r="H147" s="47">
        <f t="shared" si="9"/>
        <v>0</v>
      </c>
      <c r="I147" s="48">
        <f t="shared" si="8"/>
        <v>0</v>
      </c>
      <c r="J147" s="102"/>
    </row>
    <row r="148" spans="1:10" s="51" customFormat="1" ht="15.75" hidden="1" outlineLevel="2">
      <c r="A148" s="78"/>
      <c r="B148" s="81" t="s">
        <v>117</v>
      </c>
      <c r="C148" s="78"/>
      <c r="D148" s="78"/>
      <c r="E148" s="79">
        <v>0</v>
      </c>
      <c r="F148" s="80"/>
      <c r="G148" s="50"/>
      <c r="H148" s="47">
        <f t="shared" si="9"/>
        <v>0</v>
      </c>
      <c r="I148" s="48">
        <f t="shared" si="8"/>
        <v>0</v>
      </c>
      <c r="J148" s="102"/>
    </row>
    <row r="149" spans="1:10" s="51" customFormat="1" ht="31.5" hidden="1" outlineLevel="2">
      <c r="A149" s="78"/>
      <c r="B149" s="81" t="s">
        <v>118</v>
      </c>
      <c r="C149" s="78"/>
      <c r="D149" s="78"/>
      <c r="E149" s="79">
        <v>0</v>
      </c>
      <c r="F149" s="80"/>
      <c r="G149" s="50"/>
      <c r="H149" s="47">
        <f t="shared" si="9"/>
        <v>0</v>
      </c>
      <c r="I149" s="48">
        <f t="shared" si="8"/>
        <v>0</v>
      </c>
      <c r="J149" s="102"/>
    </row>
    <row r="150" spans="1:10" s="51" customFormat="1" ht="31.5" hidden="1" outlineLevel="2">
      <c r="A150" s="78"/>
      <c r="B150" s="81" t="s">
        <v>119</v>
      </c>
      <c r="C150" s="78"/>
      <c r="D150" s="78"/>
      <c r="E150" s="79">
        <v>0</v>
      </c>
      <c r="F150" s="80"/>
      <c r="G150" s="50"/>
      <c r="H150" s="47">
        <f t="shared" si="9"/>
        <v>0</v>
      </c>
      <c r="I150" s="48">
        <f t="shared" si="8"/>
        <v>0</v>
      </c>
      <c r="J150" s="102"/>
    </row>
    <row r="151" spans="1:10" s="51" customFormat="1" ht="15.75" hidden="1" outlineLevel="2">
      <c r="A151" s="78"/>
      <c r="B151" s="81" t="s">
        <v>120</v>
      </c>
      <c r="C151" s="78"/>
      <c r="D151" s="78"/>
      <c r="E151" s="79">
        <v>0</v>
      </c>
      <c r="F151" s="80"/>
      <c r="G151" s="50"/>
      <c r="H151" s="47">
        <f t="shared" si="9"/>
        <v>0</v>
      </c>
      <c r="I151" s="48">
        <f t="shared" si="8"/>
        <v>0</v>
      </c>
      <c r="J151" s="102"/>
    </row>
    <row r="152" spans="1:10" s="51" customFormat="1" ht="31.5" hidden="1" outlineLevel="2">
      <c r="A152" s="78"/>
      <c r="B152" s="81" t="s">
        <v>121</v>
      </c>
      <c r="C152" s="78"/>
      <c r="D152" s="78"/>
      <c r="E152" s="79">
        <v>0</v>
      </c>
      <c r="F152" s="80"/>
      <c r="G152" s="50"/>
      <c r="H152" s="47">
        <f t="shared" si="9"/>
        <v>0</v>
      </c>
      <c r="I152" s="48">
        <f t="shared" si="8"/>
        <v>0</v>
      </c>
      <c r="J152" s="102"/>
    </row>
    <row r="153" spans="1:10" s="51" customFormat="1" ht="31.5" hidden="1" outlineLevel="2">
      <c r="A153" s="78"/>
      <c r="B153" s="81" t="s">
        <v>122</v>
      </c>
      <c r="C153" s="78"/>
      <c r="D153" s="78"/>
      <c r="E153" s="79">
        <v>0</v>
      </c>
      <c r="F153" s="80"/>
      <c r="G153" s="50"/>
      <c r="H153" s="47">
        <f t="shared" si="9"/>
        <v>0</v>
      </c>
      <c r="I153" s="48">
        <f t="shared" si="8"/>
        <v>0</v>
      </c>
      <c r="J153" s="102"/>
    </row>
    <row r="154" spans="1:10" s="51" customFormat="1" ht="31.5" hidden="1" outlineLevel="2">
      <c r="A154" s="78"/>
      <c r="B154" s="81" t="s">
        <v>123</v>
      </c>
      <c r="C154" s="78"/>
      <c r="D154" s="78"/>
      <c r="E154" s="79">
        <v>0</v>
      </c>
      <c r="F154" s="80"/>
      <c r="G154" s="50"/>
      <c r="H154" s="47">
        <f t="shared" si="9"/>
        <v>0</v>
      </c>
      <c r="I154" s="48">
        <f t="shared" si="8"/>
        <v>0</v>
      </c>
      <c r="J154" s="102"/>
    </row>
    <row r="155" spans="1:10" s="51" customFormat="1" ht="31.5" hidden="1" outlineLevel="2">
      <c r="A155" s="78"/>
      <c r="B155" s="81" t="s">
        <v>124</v>
      </c>
      <c r="C155" s="78"/>
      <c r="D155" s="78"/>
      <c r="E155" s="79">
        <v>0</v>
      </c>
      <c r="F155" s="80"/>
      <c r="G155" s="50"/>
      <c r="H155" s="47">
        <f t="shared" si="9"/>
        <v>0</v>
      </c>
      <c r="I155" s="48">
        <f t="shared" si="8"/>
        <v>0</v>
      </c>
      <c r="J155" s="102"/>
    </row>
    <row r="156" spans="1:10" s="51" customFormat="1" ht="31.5" hidden="1" outlineLevel="2">
      <c r="A156" s="78"/>
      <c r="B156" s="81" t="s">
        <v>125</v>
      </c>
      <c r="C156" s="78"/>
      <c r="D156" s="78"/>
      <c r="E156" s="79">
        <v>0</v>
      </c>
      <c r="F156" s="80"/>
      <c r="G156" s="50"/>
      <c r="H156" s="47">
        <f t="shared" si="9"/>
        <v>0</v>
      </c>
      <c r="I156" s="48">
        <f t="shared" si="8"/>
        <v>0</v>
      </c>
      <c r="J156" s="102"/>
    </row>
    <row r="157" spans="1:10" s="51" customFormat="1" ht="31.5" hidden="1" outlineLevel="2">
      <c r="A157" s="78"/>
      <c r="B157" s="82" t="s">
        <v>126</v>
      </c>
      <c r="C157" s="78"/>
      <c r="D157" s="78"/>
      <c r="E157" s="79">
        <v>0</v>
      </c>
      <c r="F157" s="80"/>
      <c r="G157" s="50"/>
      <c r="H157" s="47">
        <f t="shared" si="9"/>
        <v>0</v>
      </c>
      <c r="I157" s="48">
        <f t="shared" si="8"/>
        <v>0</v>
      </c>
      <c r="J157" s="102"/>
    </row>
    <row r="158" spans="1:10" s="51" customFormat="1" ht="15.75" hidden="1" outlineLevel="2">
      <c r="A158" s="84"/>
      <c r="B158" s="82" t="s">
        <v>127</v>
      </c>
      <c r="C158" s="84"/>
      <c r="D158" s="84"/>
      <c r="E158" s="79">
        <v>0</v>
      </c>
      <c r="F158" s="80"/>
      <c r="G158" s="52"/>
      <c r="H158" s="47">
        <f t="shared" si="9"/>
        <v>0</v>
      </c>
      <c r="I158" s="48">
        <f t="shared" si="8"/>
        <v>0</v>
      </c>
      <c r="J158" s="102"/>
    </row>
    <row r="159" spans="1:10" s="51" customFormat="1" ht="15.75" hidden="1" outlineLevel="2">
      <c r="A159" s="78"/>
      <c r="B159" s="83" t="s">
        <v>128</v>
      </c>
      <c r="C159" s="78"/>
      <c r="D159" s="78"/>
      <c r="E159" s="79">
        <v>0</v>
      </c>
      <c r="F159" s="80"/>
      <c r="G159" s="53"/>
      <c r="H159" s="47">
        <f t="shared" si="9"/>
        <v>0</v>
      </c>
      <c r="I159" s="48">
        <f t="shared" si="8"/>
        <v>0</v>
      </c>
      <c r="J159" s="102"/>
    </row>
    <row r="160" spans="1:10" s="51" customFormat="1" ht="15.75" hidden="1" outlineLevel="2">
      <c r="A160" s="78" t="s">
        <v>149</v>
      </c>
      <c r="B160" s="81" t="s">
        <v>150</v>
      </c>
      <c r="C160" s="78">
        <v>1</v>
      </c>
      <c r="D160" s="78" t="s">
        <v>18</v>
      </c>
      <c r="E160" s="79">
        <v>0</v>
      </c>
      <c r="F160" s="80"/>
      <c r="G160" s="50"/>
      <c r="H160" s="47">
        <f t="shared" si="9"/>
        <v>0</v>
      </c>
      <c r="I160" s="48">
        <f t="shared" si="8"/>
        <v>0</v>
      </c>
      <c r="J160" s="102"/>
    </row>
    <row r="161" spans="1:10" s="51" customFormat="1" ht="15.75" hidden="1" outlineLevel="2">
      <c r="A161" s="78" t="s">
        <v>151</v>
      </c>
      <c r="B161" s="81" t="s">
        <v>152</v>
      </c>
      <c r="C161" s="78">
        <v>1</v>
      </c>
      <c r="D161" s="78" t="s">
        <v>18</v>
      </c>
      <c r="E161" s="79">
        <v>0</v>
      </c>
      <c r="F161" s="80"/>
      <c r="G161" s="50"/>
      <c r="H161" s="47">
        <f t="shared" si="9"/>
        <v>0</v>
      </c>
      <c r="I161" s="48">
        <f t="shared" si="8"/>
        <v>0</v>
      </c>
      <c r="J161" s="102"/>
    </row>
    <row r="162" spans="1:10" s="51" customFormat="1" ht="15.75" hidden="1" outlineLevel="2">
      <c r="A162" s="78" t="s">
        <v>153</v>
      </c>
      <c r="B162" s="81" t="s">
        <v>154</v>
      </c>
      <c r="C162" s="78">
        <v>1</v>
      </c>
      <c r="D162" s="78" t="s">
        <v>18</v>
      </c>
      <c r="E162" s="79">
        <v>0</v>
      </c>
      <c r="F162" s="80"/>
      <c r="G162" s="50"/>
      <c r="H162" s="47">
        <f t="shared" si="9"/>
        <v>0</v>
      </c>
      <c r="I162" s="48">
        <f t="shared" si="8"/>
        <v>0</v>
      </c>
      <c r="J162" s="102"/>
    </row>
    <row r="163" spans="1:10" s="51" customFormat="1" ht="15.75" hidden="1" outlineLevel="2">
      <c r="A163" s="78" t="s">
        <v>155</v>
      </c>
      <c r="B163" s="81" t="s">
        <v>156</v>
      </c>
      <c r="C163" s="78">
        <v>4</v>
      </c>
      <c r="D163" s="78" t="s">
        <v>137</v>
      </c>
      <c r="E163" s="79">
        <v>0</v>
      </c>
      <c r="F163" s="80"/>
      <c r="G163" s="50"/>
      <c r="H163" s="47">
        <f t="shared" si="9"/>
        <v>0</v>
      </c>
      <c r="I163" s="48">
        <f t="shared" si="8"/>
        <v>0</v>
      </c>
      <c r="J163" s="102"/>
    </row>
    <row r="164" spans="1:10" s="51" customFormat="1" ht="15.75" hidden="1" outlineLevel="2">
      <c r="A164" s="78" t="s">
        <v>157</v>
      </c>
      <c r="B164" s="81" t="s">
        <v>139</v>
      </c>
      <c r="C164" s="78">
        <v>1</v>
      </c>
      <c r="D164" s="78" t="s">
        <v>18</v>
      </c>
      <c r="E164" s="79">
        <v>0</v>
      </c>
      <c r="F164" s="80"/>
      <c r="G164" s="50"/>
      <c r="H164" s="47">
        <f t="shared" si="9"/>
        <v>0</v>
      </c>
      <c r="I164" s="48">
        <f t="shared" si="8"/>
        <v>0</v>
      </c>
      <c r="J164" s="102"/>
    </row>
    <row r="165" spans="1:10" s="51" customFormat="1" ht="15.75" hidden="1" outlineLevel="2">
      <c r="A165" s="78" t="s">
        <v>158</v>
      </c>
      <c r="B165" s="81" t="s">
        <v>159</v>
      </c>
      <c r="C165" s="78">
        <v>4</v>
      </c>
      <c r="D165" s="78" t="s">
        <v>144</v>
      </c>
      <c r="E165" s="79">
        <v>0</v>
      </c>
      <c r="F165" s="80"/>
      <c r="G165" s="50" t="s">
        <v>145</v>
      </c>
      <c r="H165" s="47">
        <f t="shared" si="9"/>
        <v>0</v>
      </c>
      <c r="I165" s="48">
        <f t="shared" si="8"/>
        <v>0</v>
      </c>
      <c r="J165" s="102"/>
    </row>
    <row r="166" spans="1:10" s="51" customFormat="1" ht="15.75" hidden="1" outlineLevel="2">
      <c r="A166" s="78" t="s">
        <v>160</v>
      </c>
      <c r="B166" s="81" t="s">
        <v>161</v>
      </c>
      <c r="C166" s="78">
        <v>1</v>
      </c>
      <c r="D166" s="78" t="s">
        <v>18</v>
      </c>
      <c r="E166" s="79">
        <v>0</v>
      </c>
      <c r="F166" s="80"/>
      <c r="G166" s="50"/>
      <c r="H166" s="47">
        <f t="shared" si="9"/>
        <v>0</v>
      </c>
      <c r="I166" s="48">
        <f t="shared" si="8"/>
        <v>0</v>
      </c>
      <c r="J166" s="102"/>
    </row>
    <row r="167" spans="1:10" s="51" customFormat="1" ht="31.5" hidden="1" outlineLevel="1">
      <c r="A167" s="78">
        <v>3</v>
      </c>
      <c r="B167" s="81" t="s">
        <v>162</v>
      </c>
      <c r="C167" s="78">
        <v>1</v>
      </c>
      <c r="D167" s="78" t="s">
        <v>104</v>
      </c>
      <c r="E167" s="79">
        <v>1881000000</v>
      </c>
      <c r="F167" s="80">
        <f>E167*C167</f>
        <v>1881000000</v>
      </c>
      <c r="G167" s="115" t="s">
        <v>105</v>
      </c>
      <c r="H167" s="47">
        <f t="shared" si="9"/>
        <v>0</v>
      </c>
      <c r="I167" s="48">
        <f t="shared" si="8"/>
        <v>1881000000</v>
      </c>
      <c r="J167" s="102"/>
    </row>
    <row r="168" spans="1:10" s="51" customFormat="1" ht="15.75" hidden="1" outlineLevel="2">
      <c r="A168" s="84"/>
      <c r="B168" s="81" t="s">
        <v>106</v>
      </c>
      <c r="C168" s="84"/>
      <c r="D168" s="84"/>
      <c r="E168" s="79">
        <v>0</v>
      </c>
      <c r="F168" s="80"/>
      <c r="G168" s="50"/>
      <c r="H168" s="47">
        <f t="shared" si="9"/>
        <v>0</v>
      </c>
      <c r="I168" s="48">
        <f t="shared" si="8"/>
        <v>0</v>
      </c>
      <c r="J168" s="102"/>
    </row>
    <row r="169" spans="1:10" s="54" customFormat="1" ht="15.75" hidden="1" outlineLevel="2">
      <c r="A169" s="85"/>
      <c r="B169" s="82" t="s">
        <v>107</v>
      </c>
      <c r="C169" s="85"/>
      <c r="D169" s="78"/>
      <c r="E169" s="79">
        <v>0</v>
      </c>
      <c r="F169" s="80"/>
      <c r="G169" s="52"/>
      <c r="H169" s="47">
        <f t="shared" si="9"/>
        <v>0</v>
      </c>
      <c r="I169" s="48">
        <f t="shared" si="8"/>
        <v>0</v>
      </c>
      <c r="J169" s="102"/>
    </row>
    <row r="170" spans="1:10" s="54" customFormat="1" ht="15.75" hidden="1" outlineLevel="2">
      <c r="A170" s="85"/>
      <c r="B170" s="82" t="s">
        <v>108</v>
      </c>
      <c r="C170" s="85"/>
      <c r="D170" s="78"/>
      <c r="E170" s="79">
        <v>0</v>
      </c>
      <c r="F170" s="80"/>
      <c r="G170" s="52"/>
      <c r="H170" s="47">
        <f t="shared" si="9"/>
        <v>0</v>
      </c>
      <c r="I170" s="48">
        <f t="shared" si="8"/>
        <v>0</v>
      </c>
      <c r="J170" s="102"/>
    </row>
    <row r="171" spans="1:10" s="54" customFormat="1" ht="15.75" hidden="1" outlineLevel="2">
      <c r="A171" s="85"/>
      <c r="B171" s="82" t="s">
        <v>163</v>
      </c>
      <c r="C171" s="85"/>
      <c r="D171" s="78"/>
      <c r="E171" s="79">
        <v>0</v>
      </c>
      <c r="F171" s="80"/>
      <c r="G171" s="52"/>
      <c r="H171" s="47">
        <f t="shared" si="9"/>
        <v>0</v>
      </c>
      <c r="I171" s="48">
        <f t="shared" si="8"/>
        <v>0</v>
      </c>
      <c r="J171" s="102"/>
    </row>
    <row r="172" spans="1:10" s="54" customFormat="1" ht="15.75" hidden="1" outlineLevel="2">
      <c r="A172" s="85"/>
      <c r="B172" s="82" t="s">
        <v>164</v>
      </c>
      <c r="C172" s="85"/>
      <c r="D172" s="78"/>
      <c r="E172" s="79">
        <v>0</v>
      </c>
      <c r="F172" s="80"/>
      <c r="G172" s="52"/>
      <c r="H172" s="47">
        <f t="shared" si="9"/>
        <v>0</v>
      </c>
      <c r="I172" s="48">
        <f t="shared" si="8"/>
        <v>0</v>
      </c>
      <c r="J172" s="102"/>
    </row>
    <row r="173" spans="1:10" s="54" customFormat="1" ht="15.75" hidden="1" outlineLevel="2">
      <c r="A173" s="85"/>
      <c r="B173" s="82" t="s">
        <v>165</v>
      </c>
      <c r="C173" s="85"/>
      <c r="D173" s="78"/>
      <c r="E173" s="79">
        <v>0</v>
      </c>
      <c r="F173" s="80"/>
      <c r="G173" s="52"/>
      <c r="H173" s="47">
        <f t="shared" si="9"/>
        <v>0</v>
      </c>
      <c r="I173" s="48">
        <f t="shared" si="8"/>
        <v>0</v>
      </c>
      <c r="J173" s="102"/>
    </row>
    <row r="174" spans="1:10" s="54" customFormat="1" ht="31.5" hidden="1" outlineLevel="2">
      <c r="A174" s="85"/>
      <c r="B174" s="82" t="s">
        <v>166</v>
      </c>
      <c r="C174" s="85"/>
      <c r="D174" s="78"/>
      <c r="E174" s="79">
        <v>0</v>
      </c>
      <c r="F174" s="80"/>
      <c r="G174" s="52"/>
      <c r="H174" s="47">
        <f t="shared" si="9"/>
        <v>0</v>
      </c>
      <c r="I174" s="48">
        <f t="shared" si="8"/>
        <v>0</v>
      </c>
      <c r="J174" s="102"/>
    </row>
    <row r="175" spans="1:10" s="54" customFormat="1" ht="15.75" hidden="1" outlineLevel="2">
      <c r="A175" s="85" t="s">
        <v>167</v>
      </c>
      <c r="B175" s="82" t="s">
        <v>168</v>
      </c>
      <c r="C175" s="85">
        <v>3</v>
      </c>
      <c r="D175" s="78" t="s">
        <v>169</v>
      </c>
      <c r="E175" s="79">
        <v>0</v>
      </c>
      <c r="F175" s="80"/>
      <c r="G175" s="52"/>
      <c r="H175" s="47">
        <f t="shared" si="9"/>
        <v>0</v>
      </c>
      <c r="I175" s="48">
        <f t="shared" si="8"/>
        <v>0</v>
      </c>
      <c r="J175" s="102"/>
    </row>
    <row r="176" spans="1:10" s="54" customFormat="1" ht="15.75" hidden="1" outlineLevel="2">
      <c r="A176" s="85"/>
      <c r="B176" s="82" t="s">
        <v>170</v>
      </c>
      <c r="C176" s="85"/>
      <c r="D176" s="78"/>
      <c r="E176" s="79">
        <v>0</v>
      </c>
      <c r="F176" s="80"/>
      <c r="G176" s="52"/>
      <c r="H176" s="47">
        <f t="shared" si="9"/>
        <v>0</v>
      </c>
      <c r="I176" s="48">
        <f t="shared" si="8"/>
        <v>0</v>
      </c>
      <c r="J176" s="102"/>
    </row>
    <row r="177" spans="1:10" s="54" customFormat="1" ht="15.75" hidden="1" outlineLevel="2">
      <c r="A177" s="85"/>
      <c r="B177" s="82" t="s">
        <v>171</v>
      </c>
      <c r="C177" s="85"/>
      <c r="D177" s="78"/>
      <c r="E177" s="79">
        <v>0</v>
      </c>
      <c r="F177" s="80"/>
      <c r="G177" s="52"/>
      <c r="H177" s="47">
        <f t="shared" si="9"/>
        <v>0</v>
      </c>
      <c r="I177" s="48">
        <f t="shared" si="8"/>
        <v>0</v>
      </c>
      <c r="J177" s="102"/>
    </row>
    <row r="178" spans="1:10" s="54" customFormat="1" ht="15.75" hidden="1" outlineLevel="2">
      <c r="A178" s="85"/>
      <c r="B178" s="82" t="s">
        <v>172</v>
      </c>
      <c r="C178" s="85"/>
      <c r="D178" s="78"/>
      <c r="E178" s="79">
        <v>0</v>
      </c>
      <c r="F178" s="80"/>
      <c r="G178" s="52"/>
      <c r="H178" s="47">
        <f t="shared" si="9"/>
        <v>0</v>
      </c>
      <c r="I178" s="48">
        <f t="shared" si="8"/>
        <v>0</v>
      </c>
      <c r="J178" s="102"/>
    </row>
    <row r="179" spans="1:10" s="54" customFormat="1" ht="15.75" hidden="1" outlineLevel="2">
      <c r="A179" s="85"/>
      <c r="B179" s="82" t="s">
        <v>173</v>
      </c>
      <c r="C179" s="85"/>
      <c r="D179" s="78"/>
      <c r="E179" s="79">
        <v>0</v>
      </c>
      <c r="F179" s="80"/>
      <c r="G179" s="52"/>
      <c r="H179" s="47">
        <f t="shared" si="9"/>
        <v>0</v>
      </c>
      <c r="I179" s="48">
        <f t="shared" si="8"/>
        <v>0</v>
      </c>
      <c r="J179" s="102"/>
    </row>
    <row r="180" spans="1:10" s="54" customFormat="1" ht="15.75" hidden="1" outlineLevel="2">
      <c r="A180" s="85"/>
      <c r="B180" s="81" t="s">
        <v>174</v>
      </c>
      <c r="C180" s="85"/>
      <c r="D180" s="78"/>
      <c r="E180" s="79">
        <v>0</v>
      </c>
      <c r="F180" s="80"/>
      <c r="G180" s="52"/>
      <c r="H180" s="47">
        <f t="shared" si="9"/>
        <v>0</v>
      </c>
      <c r="I180" s="48">
        <f t="shared" si="8"/>
        <v>0</v>
      </c>
      <c r="J180" s="102"/>
    </row>
    <row r="181" spans="1:10" s="54" customFormat="1" ht="15.75" hidden="1" outlineLevel="2">
      <c r="A181" s="85"/>
      <c r="B181" s="82" t="s">
        <v>175</v>
      </c>
      <c r="C181" s="85"/>
      <c r="D181" s="78"/>
      <c r="E181" s="79">
        <v>0</v>
      </c>
      <c r="F181" s="80"/>
      <c r="G181" s="52"/>
      <c r="H181" s="47">
        <f t="shared" si="9"/>
        <v>0</v>
      </c>
      <c r="I181" s="48">
        <f t="shared" si="8"/>
        <v>0</v>
      </c>
      <c r="J181" s="102"/>
    </row>
    <row r="182" spans="1:10" s="54" customFormat="1" ht="15.75" hidden="1" outlineLevel="2">
      <c r="A182" s="85" t="s">
        <v>176</v>
      </c>
      <c r="B182" s="82" t="s">
        <v>177</v>
      </c>
      <c r="C182" s="85">
        <v>1</v>
      </c>
      <c r="D182" s="78" t="s">
        <v>18</v>
      </c>
      <c r="E182" s="79">
        <v>0</v>
      </c>
      <c r="F182" s="80"/>
      <c r="G182" s="52"/>
      <c r="H182" s="47">
        <f t="shared" si="9"/>
        <v>0</v>
      </c>
      <c r="I182" s="48">
        <f t="shared" si="8"/>
        <v>0</v>
      </c>
      <c r="J182" s="102"/>
    </row>
    <row r="183" spans="1:10" s="54" customFormat="1" ht="15.75" hidden="1" outlineLevel="2">
      <c r="A183" s="85"/>
      <c r="B183" s="82" t="s">
        <v>178</v>
      </c>
      <c r="C183" s="85"/>
      <c r="D183" s="78"/>
      <c r="E183" s="79">
        <v>0</v>
      </c>
      <c r="F183" s="80"/>
      <c r="G183" s="52"/>
      <c r="H183" s="47">
        <f t="shared" si="9"/>
        <v>0</v>
      </c>
      <c r="I183" s="48">
        <f t="shared" si="8"/>
        <v>0</v>
      </c>
      <c r="J183" s="102"/>
    </row>
    <row r="184" spans="1:10" s="54" customFormat="1" ht="15.75" hidden="1" outlineLevel="2">
      <c r="A184" s="85"/>
      <c r="B184" s="82" t="s">
        <v>179</v>
      </c>
      <c r="C184" s="85"/>
      <c r="D184" s="78"/>
      <c r="E184" s="79">
        <v>0</v>
      </c>
      <c r="F184" s="80"/>
      <c r="G184" s="52"/>
      <c r="H184" s="47">
        <f t="shared" si="9"/>
        <v>0</v>
      </c>
      <c r="I184" s="48">
        <f t="shared" si="8"/>
        <v>0</v>
      </c>
      <c r="J184" s="102"/>
    </row>
    <row r="185" spans="1:10" s="54" customFormat="1" ht="15.75" hidden="1" outlineLevel="2">
      <c r="A185" s="85"/>
      <c r="B185" s="82" t="s">
        <v>180</v>
      </c>
      <c r="C185" s="85"/>
      <c r="D185" s="78"/>
      <c r="E185" s="79">
        <v>0</v>
      </c>
      <c r="F185" s="80"/>
      <c r="G185" s="52"/>
      <c r="H185" s="47">
        <f t="shared" si="9"/>
        <v>0</v>
      </c>
      <c r="I185" s="48">
        <f t="shared" si="8"/>
        <v>0</v>
      </c>
      <c r="J185" s="102"/>
    </row>
    <row r="186" spans="1:10" s="54" customFormat="1" ht="15.75" hidden="1" outlineLevel="2">
      <c r="A186" s="85"/>
      <c r="B186" s="82" t="s">
        <v>181</v>
      </c>
      <c r="C186" s="85"/>
      <c r="D186" s="78"/>
      <c r="E186" s="79">
        <v>0</v>
      </c>
      <c r="F186" s="80"/>
      <c r="G186" s="52"/>
      <c r="H186" s="47">
        <f t="shared" si="9"/>
        <v>0</v>
      </c>
      <c r="I186" s="48">
        <f t="shared" si="8"/>
        <v>0</v>
      </c>
      <c r="J186" s="102"/>
    </row>
    <row r="187" spans="1:10" s="54" customFormat="1" ht="15.75" hidden="1" outlineLevel="2">
      <c r="A187" s="85"/>
      <c r="B187" s="82" t="s">
        <v>182</v>
      </c>
      <c r="C187" s="85"/>
      <c r="D187" s="78"/>
      <c r="E187" s="79">
        <v>0</v>
      </c>
      <c r="F187" s="80"/>
      <c r="G187" s="52"/>
      <c r="H187" s="47">
        <f t="shared" si="9"/>
        <v>0</v>
      </c>
      <c r="I187" s="48">
        <f t="shared" si="8"/>
        <v>0</v>
      </c>
      <c r="J187" s="102"/>
    </row>
    <row r="188" spans="1:10" s="54" customFormat="1" ht="15.75" hidden="1" outlineLevel="2">
      <c r="A188" s="85"/>
      <c r="B188" s="82" t="s">
        <v>183</v>
      </c>
      <c r="C188" s="85"/>
      <c r="D188" s="78"/>
      <c r="E188" s="79">
        <v>0</v>
      </c>
      <c r="F188" s="80"/>
      <c r="G188" s="52"/>
      <c r="H188" s="47">
        <f t="shared" si="9"/>
        <v>0</v>
      </c>
      <c r="I188" s="48">
        <f t="shared" si="8"/>
        <v>0</v>
      </c>
      <c r="J188" s="102"/>
    </row>
    <row r="189" spans="1:10" s="54" customFormat="1" ht="15.75" hidden="1" outlineLevel="2">
      <c r="A189" s="85"/>
      <c r="B189" s="82" t="s">
        <v>184</v>
      </c>
      <c r="C189" s="85"/>
      <c r="D189" s="78"/>
      <c r="E189" s="79">
        <v>0</v>
      </c>
      <c r="F189" s="80"/>
      <c r="G189" s="52"/>
      <c r="H189" s="47">
        <f t="shared" si="9"/>
        <v>0</v>
      </c>
      <c r="I189" s="48">
        <f t="shared" si="8"/>
        <v>0</v>
      </c>
      <c r="J189" s="102"/>
    </row>
    <row r="190" spans="1:10" s="54" customFormat="1" ht="15.75" hidden="1" outlineLevel="2">
      <c r="A190" s="85"/>
      <c r="B190" s="82" t="s">
        <v>185</v>
      </c>
      <c r="C190" s="85"/>
      <c r="D190" s="78"/>
      <c r="E190" s="79">
        <v>0</v>
      </c>
      <c r="F190" s="80"/>
      <c r="G190" s="52"/>
      <c r="H190" s="47">
        <f t="shared" si="9"/>
        <v>0</v>
      </c>
      <c r="I190" s="48">
        <f t="shared" si="8"/>
        <v>0</v>
      </c>
      <c r="J190" s="102"/>
    </row>
    <row r="191" spans="1:10" s="54" customFormat="1" ht="15.75" hidden="1" outlineLevel="2">
      <c r="A191" s="85"/>
      <c r="B191" s="82" t="s">
        <v>186</v>
      </c>
      <c r="C191" s="85"/>
      <c r="D191" s="78"/>
      <c r="E191" s="79">
        <v>0</v>
      </c>
      <c r="F191" s="80"/>
      <c r="G191" s="52"/>
      <c r="H191" s="47">
        <f t="shared" si="9"/>
        <v>0</v>
      </c>
      <c r="I191" s="48">
        <f t="shared" si="8"/>
        <v>0</v>
      </c>
      <c r="J191" s="102"/>
    </row>
    <row r="192" spans="1:10" s="54" customFormat="1" ht="15.75" hidden="1" outlineLevel="2">
      <c r="A192" s="85" t="s">
        <v>187</v>
      </c>
      <c r="B192" s="82" t="s">
        <v>188</v>
      </c>
      <c r="C192" s="85">
        <v>1</v>
      </c>
      <c r="D192" s="78" t="s">
        <v>18</v>
      </c>
      <c r="E192" s="79">
        <v>0</v>
      </c>
      <c r="F192" s="80"/>
      <c r="G192" s="52"/>
      <c r="H192" s="47">
        <f t="shared" si="9"/>
        <v>0</v>
      </c>
      <c r="I192" s="48">
        <f t="shared" si="8"/>
        <v>0</v>
      </c>
      <c r="J192" s="102"/>
    </row>
    <row r="193" spans="1:10" s="54" customFormat="1" ht="15.75" hidden="1" outlineLevel="2">
      <c r="A193" s="85"/>
      <c r="B193" s="82" t="s">
        <v>189</v>
      </c>
      <c r="C193" s="85"/>
      <c r="D193" s="78"/>
      <c r="E193" s="79">
        <v>0</v>
      </c>
      <c r="F193" s="80"/>
      <c r="G193" s="52"/>
      <c r="H193" s="47">
        <f t="shared" si="9"/>
        <v>0</v>
      </c>
      <c r="I193" s="48">
        <f t="shared" si="8"/>
        <v>0</v>
      </c>
      <c r="J193" s="102"/>
    </row>
    <row r="194" spans="1:10" s="54" customFormat="1" ht="15.75" hidden="1" outlineLevel="2">
      <c r="A194" s="85"/>
      <c r="B194" s="82" t="s">
        <v>190</v>
      </c>
      <c r="C194" s="85"/>
      <c r="D194" s="78"/>
      <c r="E194" s="79">
        <v>0</v>
      </c>
      <c r="F194" s="80"/>
      <c r="G194" s="52"/>
      <c r="H194" s="47">
        <f t="shared" si="9"/>
        <v>0</v>
      </c>
      <c r="I194" s="48">
        <f t="shared" si="8"/>
        <v>0</v>
      </c>
      <c r="J194" s="102"/>
    </row>
    <row r="195" spans="1:10" s="54" customFormat="1" ht="15.75" hidden="1" outlineLevel="2">
      <c r="A195" s="85"/>
      <c r="B195" s="82" t="s">
        <v>191</v>
      </c>
      <c r="C195" s="85"/>
      <c r="D195" s="78"/>
      <c r="E195" s="79">
        <v>0</v>
      </c>
      <c r="F195" s="80"/>
      <c r="G195" s="52"/>
      <c r="H195" s="47">
        <f t="shared" si="9"/>
        <v>0</v>
      </c>
      <c r="I195" s="48">
        <f t="shared" si="8"/>
        <v>0</v>
      </c>
      <c r="J195" s="102"/>
    </row>
    <row r="196" spans="1:10" s="54" customFormat="1" ht="15.75" hidden="1" outlineLevel="2">
      <c r="A196" s="78"/>
      <c r="B196" s="82" t="s">
        <v>192</v>
      </c>
      <c r="C196" s="78"/>
      <c r="D196" s="78"/>
      <c r="E196" s="79">
        <v>0</v>
      </c>
      <c r="F196" s="80"/>
      <c r="G196" s="50"/>
      <c r="H196" s="47">
        <f t="shared" si="9"/>
        <v>0</v>
      </c>
      <c r="I196" s="48">
        <f t="shared" si="8"/>
        <v>0</v>
      </c>
      <c r="J196" s="102"/>
    </row>
    <row r="197" spans="1:10" s="54" customFormat="1" ht="15.75" hidden="1" outlineLevel="2">
      <c r="A197" s="85"/>
      <c r="B197" s="82" t="s">
        <v>193</v>
      </c>
      <c r="C197" s="85"/>
      <c r="D197" s="78"/>
      <c r="E197" s="79">
        <v>0</v>
      </c>
      <c r="F197" s="80"/>
      <c r="G197" s="52"/>
      <c r="H197" s="47">
        <f t="shared" si="9"/>
        <v>0</v>
      </c>
      <c r="I197" s="48">
        <f t="shared" si="8"/>
        <v>0</v>
      </c>
      <c r="J197" s="102"/>
    </row>
    <row r="198" spans="1:10" s="54" customFormat="1" ht="15.75" hidden="1" outlineLevel="2">
      <c r="A198" s="85"/>
      <c r="B198" s="82" t="s">
        <v>194</v>
      </c>
      <c r="C198" s="85"/>
      <c r="D198" s="78"/>
      <c r="E198" s="79">
        <v>0</v>
      </c>
      <c r="F198" s="80"/>
      <c r="G198" s="52"/>
      <c r="H198" s="47">
        <f t="shared" si="9"/>
        <v>0</v>
      </c>
      <c r="I198" s="48">
        <f t="shared" si="8"/>
        <v>0</v>
      </c>
      <c r="J198" s="102"/>
    </row>
    <row r="199" spans="1:10" s="54" customFormat="1" ht="15.75" hidden="1" outlineLevel="2">
      <c r="A199" s="85" t="s">
        <v>195</v>
      </c>
      <c r="B199" s="82" t="s">
        <v>196</v>
      </c>
      <c r="C199" s="85">
        <v>2</v>
      </c>
      <c r="D199" s="78" t="s">
        <v>197</v>
      </c>
      <c r="E199" s="79">
        <v>0</v>
      </c>
      <c r="F199" s="80"/>
      <c r="G199" s="52"/>
      <c r="H199" s="47">
        <f t="shared" si="9"/>
        <v>0</v>
      </c>
      <c r="I199" s="48">
        <f t="shared" si="8"/>
        <v>0</v>
      </c>
      <c r="J199" s="102"/>
    </row>
    <row r="200" spans="1:10" s="51" customFormat="1" ht="15.75" hidden="1" outlineLevel="1">
      <c r="A200" s="78">
        <v>4</v>
      </c>
      <c r="B200" s="81" t="s">
        <v>198</v>
      </c>
      <c r="C200" s="78">
        <v>1</v>
      </c>
      <c r="D200" s="78" t="s">
        <v>104</v>
      </c>
      <c r="E200" s="79">
        <v>1237500000</v>
      </c>
      <c r="F200" s="80">
        <f>E200*C200</f>
        <v>1237500000</v>
      </c>
      <c r="G200" s="115" t="s">
        <v>105</v>
      </c>
      <c r="H200" s="47">
        <f t="shared" si="9"/>
        <v>0</v>
      </c>
      <c r="I200" s="48">
        <f t="shared" si="8"/>
        <v>1237500000</v>
      </c>
      <c r="J200" s="102"/>
    </row>
    <row r="201" spans="1:10" s="51" customFormat="1" ht="15.75" hidden="1" outlineLevel="2">
      <c r="A201" s="78"/>
      <c r="B201" s="81" t="s">
        <v>106</v>
      </c>
      <c r="C201" s="78"/>
      <c r="D201" s="78"/>
      <c r="E201" s="79">
        <v>0</v>
      </c>
      <c r="F201" s="86"/>
      <c r="G201" s="50"/>
      <c r="H201" s="47">
        <f t="shared" si="9"/>
        <v>0</v>
      </c>
      <c r="I201" s="48">
        <f t="shared" si="8"/>
        <v>0</v>
      </c>
      <c r="J201" s="102"/>
    </row>
    <row r="202" spans="1:10" s="54" customFormat="1" ht="15.75" hidden="1" outlineLevel="2">
      <c r="A202" s="85"/>
      <c r="B202" s="82" t="s">
        <v>107</v>
      </c>
      <c r="C202" s="85"/>
      <c r="D202" s="78"/>
      <c r="E202" s="79">
        <v>0</v>
      </c>
      <c r="F202" s="87"/>
      <c r="G202" s="52"/>
      <c r="H202" s="47">
        <f t="shared" si="9"/>
        <v>0</v>
      </c>
      <c r="I202" s="48">
        <f t="shared" si="8"/>
        <v>0</v>
      </c>
      <c r="J202" s="102"/>
    </row>
    <row r="203" spans="1:10" s="54" customFormat="1" ht="15.75" hidden="1" outlineLevel="2">
      <c r="A203" s="85"/>
      <c r="B203" s="82" t="s">
        <v>108</v>
      </c>
      <c r="C203" s="85"/>
      <c r="D203" s="78"/>
      <c r="E203" s="79">
        <v>0</v>
      </c>
      <c r="F203" s="87"/>
      <c r="G203" s="52"/>
      <c r="H203" s="47">
        <f t="shared" si="9"/>
        <v>0</v>
      </c>
      <c r="I203" s="48">
        <f t="shared" si="8"/>
        <v>0</v>
      </c>
      <c r="J203" s="102"/>
    </row>
    <row r="204" spans="1:10" s="54" customFormat="1" ht="15.75" hidden="1" outlineLevel="2">
      <c r="A204" s="78"/>
      <c r="B204" s="81" t="s">
        <v>199</v>
      </c>
      <c r="C204" s="78"/>
      <c r="D204" s="78"/>
      <c r="E204" s="79">
        <v>0</v>
      </c>
      <c r="F204" s="87"/>
      <c r="G204" s="50"/>
      <c r="H204" s="47">
        <f t="shared" si="9"/>
        <v>0</v>
      </c>
      <c r="I204" s="48">
        <f t="shared" si="8"/>
        <v>0</v>
      </c>
      <c r="J204" s="102"/>
    </row>
    <row r="205" spans="1:10" s="54" customFormat="1" ht="15.75" hidden="1" outlineLevel="2">
      <c r="A205" s="78"/>
      <c r="B205" s="81" t="s">
        <v>200</v>
      </c>
      <c r="C205" s="78"/>
      <c r="D205" s="78"/>
      <c r="E205" s="79">
        <v>0</v>
      </c>
      <c r="F205" s="87"/>
      <c r="G205" s="50"/>
      <c r="H205" s="47">
        <f t="shared" si="9"/>
        <v>0</v>
      </c>
      <c r="I205" s="48">
        <f t="shared" ref="I205:I268" si="10">+ROUND(E205,0)</f>
        <v>0</v>
      </c>
      <c r="J205" s="102"/>
    </row>
    <row r="206" spans="1:10" s="54" customFormat="1" ht="31.5" hidden="1" outlineLevel="2">
      <c r="A206" s="78"/>
      <c r="B206" s="81" t="s">
        <v>166</v>
      </c>
      <c r="C206" s="78"/>
      <c r="D206" s="78"/>
      <c r="E206" s="79">
        <v>0</v>
      </c>
      <c r="F206" s="87"/>
      <c r="G206" s="50"/>
      <c r="H206" s="47">
        <f t="shared" ref="H206:H257" si="11">+ROUND(E206*$I$12,-3)</f>
        <v>0</v>
      </c>
      <c r="I206" s="48">
        <f t="shared" si="10"/>
        <v>0</v>
      </c>
      <c r="J206" s="102"/>
    </row>
    <row r="207" spans="1:10" s="54" customFormat="1" ht="15.75" hidden="1" outlineLevel="2">
      <c r="A207" s="78" t="s">
        <v>201</v>
      </c>
      <c r="B207" s="81" t="s">
        <v>202</v>
      </c>
      <c r="C207" s="78">
        <v>3</v>
      </c>
      <c r="D207" s="78" t="s">
        <v>169</v>
      </c>
      <c r="E207" s="79">
        <v>0</v>
      </c>
      <c r="F207" s="87"/>
      <c r="G207" s="50"/>
      <c r="H207" s="47">
        <f t="shared" si="11"/>
        <v>0</v>
      </c>
      <c r="I207" s="48">
        <f t="shared" si="10"/>
        <v>0</v>
      </c>
      <c r="J207" s="102"/>
    </row>
    <row r="208" spans="1:10" s="54" customFormat="1" ht="15.75" hidden="1" outlineLevel="2">
      <c r="A208" s="78"/>
      <c r="B208" s="81" t="s">
        <v>203</v>
      </c>
      <c r="C208" s="78"/>
      <c r="D208" s="78"/>
      <c r="E208" s="79">
        <v>0</v>
      </c>
      <c r="F208" s="87"/>
      <c r="G208" s="50"/>
      <c r="H208" s="47">
        <f t="shared" si="11"/>
        <v>0</v>
      </c>
      <c r="I208" s="48">
        <f t="shared" si="10"/>
        <v>0</v>
      </c>
      <c r="J208" s="102"/>
    </row>
    <row r="209" spans="1:10" s="54" customFormat="1" ht="15.75" hidden="1" outlineLevel="2">
      <c r="A209" s="78"/>
      <c r="B209" s="81" t="s">
        <v>204</v>
      </c>
      <c r="C209" s="78"/>
      <c r="D209" s="78"/>
      <c r="E209" s="79">
        <v>0</v>
      </c>
      <c r="F209" s="87"/>
      <c r="G209" s="50"/>
      <c r="H209" s="47">
        <f t="shared" si="11"/>
        <v>0</v>
      </c>
      <c r="I209" s="48">
        <f t="shared" si="10"/>
        <v>0</v>
      </c>
      <c r="J209" s="102"/>
    </row>
    <row r="210" spans="1:10" s="54" customFormat="1" ht="15.75" hidden="1" outlineLevel="2">
      <c r="A210" s="78"/>
      <c r="B210" s="81" t="s">
        <v>205</v>
      </c>
      <c r="C210" s="78"/>
      <c r="D210" s="78"/>
      <c r="E210" s="79">
        <v>0</v>
      </c>
      <c r="F210" s="87"/>
      <c r="G210" s="50"/>
      <c r="H210" s="47">
        <f t="shared" si="11"/>
        <v>0</v>
      </c>
      <c r="I210" s="48">
        <f t="shared" si="10"/>
        <v>0</v>
      </c>
      <c r="J210" s="102"/>
    </row>
    <row r="211" spans="1:10" s="54" customFormat="1" ht="15.75" hidden="1" outlineLevel="2">
      <c r="A211" s="78"/>
      <c r="B211" s="81" t="s">
        <v>173</v>
      </c>
      <c r="C211" s="78"/>
      <c r="D211" s="78"/>
      <c r="E211" s="79">
        <v>0</v>
      </c>
      <c r="F211" s="87"/>
      <c r="G211" s="50"/>
      <c r="H211" s="47">
        <f t="shared" si="11"/>
        <v>0</v>
      </c>
      <c r="I211" s="48">
        <f t="shared" si="10"/>
        <v>0</v>
      </c>
      <c r="J211" s="102"/>
    </row>
    <row r="212" spans="1:10" s="54" customFormat="1" ht="15.75" hidden="1" outlineLevel="2">
      <c r="A212" s="78"/>
      <c r="B212" s="81" t="s">
        <v>206</v>
      </c>
      <c r="C212" s="78"/>
      <c r="D212" s="78"/>
      <c r="E212" s="79">
        <v>0</v>
      </c>
      <c r="F212" s="87"/>
      <c r="G212" s="50"/>
      <c r="H212" s="47">
        <f t="shared" si="11"/>
        <v>0</v>
      </c>
      <c r="I212" s="48">
        <f t="shared" si="10"/>
        <v>0</v>
      </c>
      <c r="J212" s="102"/>
    </row>
    <row r="213" spans="1:10" s="54" customFormat="1" ht="15.75" hidden="1" outlineLevel="2">
      <c r="A213" s="78"/>
      <c r="B213" s="81" t="s">
        <v>207</v>
      </c>
      <c r="C213" s="78"/>
      <c r="D213" s="78"/>
      <c r="E213" s="79">
        <v>0</v>
      </c>
      <c r="F213" s="87"/>
      <c r="G213" s="50"/>
      <c r="H213" s="47">
        <f t="shared" si="11"/>
        <v>0</v>
      </c>
      <c r="I213" s="48">
        <f t="shared" si="10"/>
        <v>0</v>
      </c>
      <c r="J213" s="102"/>
    </row>
    <row r="214" spans="1:10" s="54" customFormat="1" ht="15.75" hidden="1" outlineLevel="2">
      <c r="A214" s="78"/>
      <c r="B214" s="81" t="s">
        <v>208</v>
      </c>
      <c r="C214" s="78"/>
      <c r="D214" s="78"/>
      <c r="E214" s="79">
        <v>0</v>
      </c>
      <c r="F214" s="87"/>
      <c r="G214" s="50"/>
      <c r="H214" s="47">
        <f t="shared" si="11"/>
        <v>0</v>
      </c>
      <c r="I214" s="48">
        <f t="shared" si="10"/>
        <v>0</v>
      </c>
      <c r="J214" s="102"/>
    </row>
    <row r="215" spans="1:10" s="54" customFormat="1" ht="15.75" hidden="1" outlineLevel="2">
      <c r="A215" s="78" t="s">
        <v>209</v>
      </c>
      <c r="B215" s="81" t="s">
        <v>210</v>
      </c>
      <c r="C215" s="78">
        <v>1</v>
      </c>
      <c r="D215" s="78" t="s">
        <v>18</v>
      </c>
      <c r="E215" s="79">
        <v>0</v>
      </c>
      <c r="F215" s="87"/>
      <c r="G215" s="50"/>
      <c r="H215" s="47">
        <f t="shared" si="11"/>
        <v>0</v>
      </c>
      <c r="I215" s="48">
        <f t="shared" si="10"/>
        <v>0</v>
      </c>
      <c r="J215" s="102"/>
    </row>
    <row r="216" spans="1:10" s="54" customFormat="1" ht="15.75" hidden="1" outlineLevel="2">
      <c r="A216" s="78"/>
      <c r="B216" s="81" t="s">
        <v>211</v>
      </c>
      <c r="C216" s="78"/>
      <c r="D216" s="78"/>
      <c r="E216" s="79">
        <v>0</v>
      </c>
      <c r="F216" s="87"/>
      <c r="G216" s="50"/>
      <c r="H216" s="47">
        <f t="shared" si="11"/>
        <v>0</v>
      </c>
      <c r="I216" s="48">
        <f t="shared" si="10"/>
        <v>0</v>
      </c>
      <c r="J216" s="102"/>
    </row>
    <row r="217" spans="1:10" s="54" customFormat="1" ht="15.75" hidden="1" outlineLevel="2">
      <c r="A217" s="78"/>
      <c r="B217" s="81" t="s">
        <v>212</v>
      </c>
      <c r="C217" s="78"/>
      <c r="D217" s="78"/>
      <c r="E217" s="79">
        <v>0</v>
      </c>
      <c r="F217" s="87"/>
      <c r="G217" s="50"/>
      <c r="H217" s="47">
        <f t="shared" si="11"/>
        <v>0</v>
      </c>
      <c r="I217" s="48">
        <f t="shared" si="10"/>
        <v>0</v>
      </c>
      <c r="J217" s="102"/>
    </row>
    <row r="218" spans="1:10" s="54" customFormat="1" ht="15.75" hidden="1" outlineLevel="2">
      <c r="A218" s="78"/>
      <c r="B218" s="81" t="s">
        <v>213</v>
      </c>
      <c r="C218" s="78"/>
      <c r="D218" s="78"/>
      <c r="E218" s="79">
        <v>0</v>
      </c>
      <c r="F218" s="87"/>
      <c r="G218" s="50"/>
      <c r="H218" s="47">
        <f t="shared" si="11"/>
        <v>0</v>
      </c>
      <c r="I218" s="48">
        <f t="shared" si="10"/>
        <v>0</v>
      </c>
      <c r="J218" s="102"/>
    </row>
    <row r="219" spans="1:10" s="54" customFormat="1" ht="15.75" hidden="1" outlineLevel="2">
      <c r="A219" s="78"/>
      <c r="B219" s="81" t="s">
        <v>214</v>
      </c>
      <c r="C219" s="78"/>
      <c r="D219" s="78"/>
      <c r="E219" s="79">
        <v>0</v>
      </c>
      <c r="F219" s="87"/>
      <c r="G219" s="50"/>
      <c r="H219" s="47">
        <f t="shared" si="11"/>
        <v>0</v>
      </c>
      <c r="I219" s="48">
        <f t="shared" si="10"/>
        <v>0</v>
      </c>
      <c r="J219" s="102"/>
    </row>
    <row r="220" spans="1:10" s="54" customFormat="1" ht="15.75" hidden="1" outlineLevel="2">
      <c r="A220" s="78"/>
      <c r="B220" s="81" t="s">
        <v>215</v>
      </c>
      <c r="C220" s="78"/>
      <c r="D220" s="78"/>
      <c r="E220" s="79">
        <v>0</v>
      </c>
      <c r="F220" s="87"/>
      <c r="G220" s="50"/>
      <c r="H220" s="47">
        <f t="shared" si="11"/>
        <v>0</v>
      </c>
      <c r="I220" s="48">
        <f t="shared" si="10"/>
        <v>0</v>
      </c>
      <c r="J220" s="102"/>
    </row>
    <row r="221" spans="1:10" s="54" customFormat="1" ht="15.75" hidden="1" outlineLevel="2">
      <c r="A221" s="78" t="s">
        <v>216</v>
      </c>
      <c r="B221" s="81" t="s">
        <v>217</v>
      </c>
      <c r="C221" s="78">
        <v>1</v>
      </c>
      <c r="D221" s="78" t="s">
        <v>18</v>
      </c>
      <c r="E221" s="79">
        <v>0</v>
      </c>
      <c r="F221" s="87"/>
      <c r="G221" s="50"/>
      <c r="H221" s="47">
        <f t="shared" si="11"/>
        <v>0</v>
      </c>
      <c r="I221" s="48">
        <f t="shared" si="10"/>
        <v>0</v>
      </c>
      <c r="J221" s="102"/>
    </row>
    <row r="222" spans="1:10" s="54" customFormat="1" ht="15.75" hidden="1" outlineLevel="2">
      <c r="A222" s="78"/>
      <c r="B222" s="81" t="s">
        <v>218</v>
      </c>
      <c r="C222" s="78"/>
      <c r="D222" s="78"/>
      <c r="E222" s="79">
        <v>0</v>
      </c>
      <c r="F222" s="87"/>
      <c r="G222" s="50"/>
      <c r="H222" s="47">
        <f t="shared" si="11"/>
        <v>0</v>
      </c>
      <c r="I222" s="48">
        <f t="shared" si="10"/>
        <v>0</v>
      </c>
      <c r="J222" s="102"/>
    </row>
    <row r="223" spans="1:10" s="54" customFormat="1" ht="15.75" hidden="1" outlineLevel="2">
      <c r="A223" s="78"/>
      <c r="B223" s="81" t="s">
        <v>190</v>
      </c>
      <c r="C223" s="78"/>
      <c r="D223" s="78"/>
      <c r="E223" s="79">
        <v>0</v>
      </c>
      <c r="F223" s="87"/>
      <c r="G223" s="50"/>
      <c r="H223" s="47">
        <f t="shared" si="11"/>
        <v>0</v>
      </c>
      <c r="I223" s="48">
        <f t="shared" si="10"/>
        <v>0</v>
      </c>
      <c r="J223" s="102"/>
    </row>
    <row r="224" spans="1:10" s="54" customFormat="1" ht="15.75" hidden="1" outlineLevel="2">
      <c r="A224" s="78"/>
      <c r="B224" s="81" t="s">
        <v>191</v>
      </c>
      <c r="C224" s="78"/>
      <c r="D224" s="78"/>
      <c r="E224" s="79">
        <v>0</v>
      </c>
      <c r="F224" s="87"/>
      <c r="G224" s="50"/>
      <c r="H224" s="47">
        <f t="shared" si="11"/>
        <v>0</v>
      </c>
      <c r="I224" s="48">
        <f t="shared" si="10"/>
        <v>0</v>
      </c>
      <c r="J224" s="102"/>
    </row>
    <row r="225" spans="1:10" s="54" customFormat="1" ht="15.75" hidden="1" outlineLevel="2">
      <c r="A225" s="78"/>
      <c r="B225" s="81" t="s">
        <v>192</v>
      </c>
      <c r="C225" s="78"/>
      <c r="D225" s="78"/>
      <c r="E225" s="79">
        <v>0</v>
      </c>
      <c r="F225" s="87"/>
      <c r="G225" s="50"/>
      <c r="H225" s="47">
        <f t="shared" si="11"/>
        <v>0</v>
      </c>
      <c r="I225" s="48">
        <f t="shared" si="10"/>
        <v>0</v>
      </c>
      <c r="J225" s="102"/>
    </row>
    <row r="226" spans="1:10" s="54" customFormat="1" ht="15.75" hidden="1" outlineLevel="2">
      <c r="A226" s="78"/>
      <c r="B226" s="81" t="s">
        <v>219</v>
      </c>
      <c r="C226" s="78"/>
      <c r="D226" s="78"/>
      <c r="E226" s="79">
        <v>0</v>
      </c>
      <c r="F226" s="87"/>
      <c r="G226" s="50"/>
      <c r="H226" s="47">
        <f t="shared" si="11"/>
        <v>0</v>
      </c>
      <c r="I226" s="48">
        <f t="shared" si="10"/>
        <v>0</v>
      </c>
      <c r="J226" s="102"/>
    </row>
    <row r="227" spans="1:10" s="54" customFormat="1" ht="15.75" hidden="1" outlineLevel="2">
      <c r="A227" s="78"/>
      <c r="B227" s="81" t="s">
        <v>194</v>
      </c>
      <c r="C227" s="78"/>
      <c r="D227" s="78"/>
      <c r="E227" s="79">
        <v>0</v>
      </c>
      <c r="F227" s="87"/>
      <c r="G227" s="50"/>
      <c r="H227" s="47">
        <f t="shared" si="11"/>
        <v>0</v>
      </c>
      <c r="I227" s="48">
        <f t="shared" si="10"/>
        <v>0</v>
      </c>
      <c r="J227" s="102"/>
    </row>
    <row r="228" spans="1:10" s="54" customFormat="1" ht="15.75" hidden="1" outlineLevel="2">
      <c r="A228" s="78" t="s">
        <v>220</v>
      </c>
      <c r="B228" s="81" t="s">
        <v>221</v>
      </c>
      <c r="C228" s="78">
        <v>2</v>
      </c>
      <c r="D228" s="78" t="s">
        <v>222</v>
      </c>
      <c r="E228" s="79">
        <v>0</v>
      </c>
      <c r="F228" s="87"/>
      <c r="G228" s="50"/>
      <c r="H228" s="47">
        <f t="shared" si="11"/>
        <v>0</v>
      </c>
      <c r="I228" s="48">
        <f t="shared" si="10"/>
        <v>0</v>
      </c>
      <c r="J228" s="102"/>
    </row>
    <row r="229" spans="1:10" s="51" customFormat="1" ht="15.75" hidden="1" outlineLevel="1" collapsed="1">
      <c r="A229" s="78">
        <v>5</v>
      </c>
      <c r="B229" s="81" t="s">
        <v>223</v>
      </c>
      <c r="C229" s="78"/>
      <c r="D229" s="78"/>
      <c r="E229" s="79">
        <v>0</v>
      </c>
      <c r="F229" s="80"/>
      <c r="G229" s="115"/>
      <c r="H229" s="47">
        <f t="shared" si="11"/>
        <v>0</v>
      </c>
      <c r="I229" s="48">
        <f t="shared" si="10"/>
        <v>0</v>
      </c>
      <c r="J229" s="102"/>
    </row>
    <row r="230" spans="1:10" s="51" customFormat="1" ht="15.75" hidden="1" outlineLevel="1">
      <c r="A230" s="78" t="s">
        <v>224</v>
      </c>
      <c r="B230" s="81" t="s">
        <v>225</v>
      </c>
      <c r="C230" s="78">
        <v>20</v>
      </c>
      <c r="D230" s="78" t="s">
        <v>18</v>
      </c>
      <c r="E230" s="79">
        <v>3613500</v>
      </c>
      <c r="F230" s="80">
        <f>E230*C230</f>
        <v>72270000</v>
      </c>
      <c r="G230" s="62" t="s">
        <v>226</v>
      </c>
      <c r="H230" s="47">
        <f t="shared" si="11"/>
        <v>0</v>
      </c>
      <c r="I230" s="48">
        <f t="shared" si="10"/>
        <v>3613500</v>
      </c>
      <c r="J230" s="48"/>
    </row>
    <row r="231" spans="1:10" s="51" customFormat="1" ht="15.75" hidden="1" outlineLevel="2">
      <c r="A231" s="78"/>
      <c r="B231" s="81" t="s">
        <v>227</v>
      </c>
      <c r="C231" s="78"/>
      <c r="D231" s="78"/>
      <c r="E231" s="79">
        <v>0</v>
      </c>
      <c r="F231" s="86"/>
      <c r="G231" s="50"/>
      <c r="H231" s="47">
        <f t="shared" si="11"/>
        <v>0</v>
      </c>
      <c r="I231" s="48">
        <f t="shared" si="10"/>
        <v>0</v>
      </c>
      <c r="J231" s="48"/>
    </row>
    <row r="232" spans="1:10" s="51" customFormat="1" ht="15.75" hidden="1" outlineLevel="2">
      <c r="A232" s="78"/>
      <c r="B232" s="81" t="s">
        <v>228</v>
      </c>
      <c r="C232" s="78"/>
      <c r="D232" s="78"/>
      <c r="E232" s="79">
        <v>0</v>
      </c>
      <c r="F232" s="86"/>
      <c r="G232" s="50"/>
      <c r="H232" s="47">
        <f t="shared" si="11"/>
        <v>0</v>
      </c>
      <c r="I232" s="48">
        <f t="shared" si="10"/>
        <v>0</v>
      </c>
      <c r="J232" s="48"/>
    </row>
    <row r="233" spans="1:10" s="51" customFormat="1" ht="15.75" hidden="1" outlineLevel="2">
      <c r="A233" s="78"/>
      <c r="B233" s="81" t="s">
        <v>229</v>
      </c>
      <c r="C233" s="78"/>
      <c r="D233" s="78"/>
      <c r="E233" s="79">
        <v>0</v>
      </c>
      <c r="F233" s="86"/>
      <c r="G233" s="50"/>
      <c r="H233" s="47">
        <f t="shared" si="11"/>
        <v>0</v>
      </c>
      <c r="I233" s="48">
        <f t="shared" si="10"/>
        <v>0</v>
      </c>
      <c r="J233" s="48"/>
    </row>
    <row r="234" spans="1:10" s="51" customFormat="1" ht="15.75" hidden="1" outlineLevel="2">
      <c r="A234" s="78"/>
      <c r="B234" s="81" t="s">
        <v>230</v>
      </c>
      <c r="C234" s="78"/>
      <c r="D234" s="78"/>
      <c r="E234" s="79">
        <v>0</v>
      </c>
      <c r="F234" s="86"/>
      <c r="G234" s="50"/>
      <c r="H234" s="47">
        <f t="shared" si="11"/>
        <v>0</v>
      </c>
      <c r="I234" s="48">
        <f t="shared" si="10"/>
        <v>0</v>
      </c>
      <c r="J234" s="48"/>
    </row>
    <row r="235" spans="1:10" s="51" customFormat="1" ht="15.75" hidden="1" outlineLevel="2">
      <c r="A235" s="78"/>
      <c r="B235" s="81" t="s">
        <v>231</v>
      </c>
      <c r="C235" s="78"/>
      <c r="D235" s="78"/>
      <c r="E235" s="79">
        <v>0</v>
      </c>
      <c r="F235" s="86"/>
      <c r="G235" s="50"/>
      <c r="H235" s="47">
        <f t="shared" si="11"/>
        <v>0</v>
      </c>
      <c r="I235" s="48">
        <f t="shared" si="10"/>
        <v>0</v>
      </c>
      <c r="J235" s="48"/>
    </row>
    <row r="236" spans="1:10" s="51" customFormat="1" ht="15.75" hidden="1" outlineLevel="1">
      <c r="A236" s="78" t="s">
        <v>232</v>
      </c>
      <c r="B236" s="86" t="s">
        <v>233</v>
      </c>
      <c r="C236" s="78">
        <v>20</v>
      </c>
      <c r="D236" s="78" t="s">
        <v>18</v>
      </c>
      <c r="E236" s="79">
        <v>8217000</v>
      </c>
      <c r="F236" s="80">
        <f>E236*C236</f>
        <v>164340000</v>
      </c>
      <c r="G236" s="62" t="s">
        <v>234</v>
      </c>
      <c r="H236" s="47">
        <f t="shared" si="11"/>
        <v>0</v>
      </c>
      <c r="I236" s="48">
        <f t="shared" si="10"/>
        <v>8217000</v>
      </c>
      <c r="J236" s="48"/>
    </row>
    <row r="237" spans="1:10" s="51" customFormat="1" ht="15.75" hidden="1" outlineLevel="2">
      <c r="A237" s="78"/>
      <c r="B237" s="81" t="s">
        <v>227</v>
      </c>
      <c r="C237" s="78"/>
      <c r="D237" s="78"/>
      <c r="E237" s="79">
        <v>0</v>
      </c>
      <c r="F237" s="86"/>
      <c r="G237" s="50"/>
      <c r="H237" s="47">
        <f t="shared" si="11"/>
        <v>0</v>
      </c>
      <c r="I237" s="48">
        <f t="shared" si="10"/>
        <v>0</v>
      </c>
      <c r="J237" s="48"/>
    </row>
    <row r="238" spans="1:10" s="54" customFormat="1" ht="15.75" hidden="1" outlineLevel="2">
      <c r="A238" s="85"/>
      <c r="B238" s="82" t="s">
        <v>235</v>
      </c>
      <c r="C238" s="85"/>
      <c r="D238" s="78"/>
      <c r="E238" s="79">
        <v>0</v>
      </c>
      <c r="F238" s="87"/>
      <c r="G238" s="52"/>
      <c r="H238" s="47">
        <f t="shared" si="11"/>
        <v>0</v>
      </c>
      <c r="I238" s="48">
        <f t="shared" si="10"/>
        <v>0</v>
      </c>
      <c r="J238" s="48"/>
    </row>
    <row r="239" spans="1:10" s="54" customFormat="1" ht="15.75" hidden="1" outlineLevel="2">
      <c r="A239" s="85"/>
      <c r="B239" s="82" t="s">
        <v>236</v>
      </c>
      <c r="C239" s="85"/>
      <c r="D239" s="78"/>
      <c r="E239" s="79">
        <v>0</v>
      </c>
      <c r="F239" s="87"/>
      <c r="G239" s="52"/>
      <c r="H239" s="47">
        <f t="shared" si="11"/>
        <v>0</v>
      </c>
      <c r="I239" s="48">
        <f t="shared" si="10"/>
        <v>0</v>
      </c>
      <c r="J239" s="48"/>
    </row>
    <row r="240" spans="1:10" s="54" customFormat="1" ht="15.75" hidden="1" outlineLevel="2">
      <c r="A240" s="85"/>
      <c r="B240" s="82" t="s">
        <v>237</v>
      </c>
      <c r="C240" s="85"/>
      <c r="D240" s="78"/>
      <c r="E240" s="79">
        <v>0</v>
      </c>
      <c r="F240" s="87"/>
      <c r="G240" s="52"/>
      <c r="H240" s="47">
        <f t="shared" si="11"/>
        <v>0</v>
      </c>
      <c r="I240" s="48">
        <f t="shared" si="10"/>
        <v>0</v>
      </c>
      <c r="J240" s="48"/>
    </row>
    <row r="241" spans="1:10" s="54" customFormat="1" ht="15.75" hidden="1" outlineLevel="2">
      <c r="A241" s="85"/>
      <c r="B241" s="82" t="s">
        <v>231</v>
      </c>
      <c r="C241" s="85"/>
      <c r="D241" s="78"/>
      <c r="E241" s="79">
        <v>0</v>
      </c>
      <c r="F241" s="87"/>
      <c r="G241" s="52"/>
      <c r="H241" s="47">
        <f t="shared" si="11"/>
        <v>0</v>
      </c>
      <c r="I241" s="48">
        <f t="shared" si="10"/>
        <v>0</v>
      </c>
      <c r="J241" s="48"/>
    </row>
    <row r="242" spans="1:10" s="51" customFormat="1" ht="15.75" hidden="1" outlineLevel="1">
      <c r="A242" s="78" t="s">
        <v>238</v>
      </c>
      <c r="B242" s="81" t="s">
        <v>239</v>
      </c>
      <c r="C242" s="78">
        <v>2</v>
      </c>
      <c r="D242" s="78" t="s">
        <v>18</v>
      </c>
      <c r="E242" s="79">
        <v>24750000</v>
      </c>
      <c r="F242" s="80">
        <f>E242*C242</f>
        <v>49500000</v>
      </c>
      <c r="G242" s="62" t="s">
        <v>234</v>
      </c>
      <c r="H242" s="47">
        <f t="shared" si="11"/>
        <v>0</v>
      </c>
      <c r="I242" s="48">
        <f t="shared" si="10"/>
        <v>24750000</v>
      </c>
      <c r="J242" s="48"/>
    </row>
    <row r="243" spans="1:10" s="51" customFormat="1" ht="15.75" hidden="1" outlineLevel="2">
      <c r="A243" s="78"/>
      <c r="B243" s="81" t="s">
        <v>227</v>
      </c>
      <c r="C243" s="78"/>
      <c r="D243" s="78"/>
      <c r="E243" s="79">
        <v>0</v>
      </c>
      <c r="F243" s="86"/>
      <c r="G243" s="50"/>
      <c r="H243" s="47">
        <f t="shared" si="11"/>
        <v>0</v>
      </c>
      <c r="I243" s="48">
        <f t="shared" si="10"/>
        <v>0</v>
      </c>
      <c r="J243" s="48"/>
    </row>
    <row r="244" spans="1:10" s="51" customFormat="1" ht="15.75" hidden="1" outlineLevel="2">
      <c r="A244" s="78"/>
      <c r="B244" s="81" t="s">
        <v>240</v>
      </c>
      <c r="C244" s="78"/>
      <c r="D244" s="78"/>
      <c r="E244" s="79">
        <v>0</v>
      </c>
      <c r="F244" s="80"/>
      <c r="G244" s="50"/>
      <c r="H244" s="47">
        <f t="shared" si="11"/>
        <v>0</v>
      </c>
      <c r="I244" s="48">
        <f t="shared" si="10"/>
        <v>0</v>
      </c>
      <c r="J244" s="48"/>
    </row>
    <row r="245" spans="1:10" s="51" customFormat="1" ht="15.75" hidden="1" outlineLevel="2">
      <c r="A245" s="78"/>
      <c r="B245" s="81" t="s">
        <v>241</v>
      </c>
      <c r="C245" s="78"/>
      <c r="D245" s="78"/>
      <c r="E245" s="79">
        <v>0</v>
      </c>
      <c r="F245" s="80"/>
      <c r="G245" s="50"/>
      <c r="H245" s="47">
        <f t="shared" si="11"/>
        <v>0</v>
      </c>
      <c r="I245" s="48">
        <f t="shared" si="10"/>
        <v>0</v>
      </c>
      <c r="J245" s="48"/>
    </row>
    <row r="246" spans="1:10" s="51" customFormat="1" ht="15.75" hidden="1" outlineLevel="2">
      <c r="A246" s="78"/>
      <c r="B246" s="81" t="s">
        <v>236</v>
      </c>
      <c r="C246" s="78"/>
      <c r="D246" s="78"/>
      <c r="E246" s="79">
        <v>0</v>
      </c>
      <c r="F246" s="80"/>
      <c r="G246" s="50"/>
      <c r="H246" s="47">
        <f t="shared" si="11"/>
        <v>0</v>
      </c>
      <c r="I246" s="48">
        <f t="shared" si="10"/>
        <v>0</v>
      </c>
      <c r="J246" s="48"/>
    </row>
    <row r="247" spans="1:10" s="51" customFormat="1" ht="15.75" hidden="1" outlineLevel="2">
      <c r="A247" s="78"/>
      <c r="B247" s="81" t="s">
        <v>242</v>
      </c>
      <c r="C247" s="78"/>
      <c r="D247" s="78"/>
      <c r="E247" s="79">
        <v>0</v>
      </c>
      <c r="F247" s="80"/>
      <c r="G247" s="50"/>
      <c r="H247" s="47">
        <f t="shared" si="11"/>
        <v>0</v>
      </c>
      <c r="I247" s="48">
        <f t="shared" si="10"/>
        <v>0</v>
      </c>
      <c r="J247" s="48"/>
    </row>
    <row r="248" spans="1:10" s="51" customFormat="1" ht="15.75" hidden="1" outlineLevel="2">
      <c r="A248" s="78"/>
      <c r="B248" s="81" t="s">
        <v>231</v>
      </c>
      <c r="C248" s="78"/>
      <c r="D248" s="78"/>
      <c r="E248" s="79">
        <v>0</v>
      </c>
      <c r="F248" s="80"/>
      <c r="G248" s="50"/>
      <c r="H248" s="47">
        <f t="shared" si="11"/>
        <v>0</v>
      </c>
      <c r="I248" s="48">
        <f t="shared" si="10"/>
        <v>0</v>
      </c>
      <c r="J248" s="48"/>
    </row>
    <row r="249" spans="1:10" s="51" customFormat="1" ht="15.75" hidden="1" outlineLevel="1">
      <c r="A249" s="78" t="s">
        <v>243</v>
      </c>
      <c r="B249" s="81" t="s">
        <v>244</v>
      </c>
      <c r="C249" s="78">
        <v>5</v>
      </c>
      <c r="D249" s="78" t="s">
        <v>18</v>
      </c>
      <c r="E249" s="79">
        <v>1089000</v>
      </c>
      <c r="F249" s="80">
        <f>E249*C249</f>
        <v>5445000</v>
      </c>
      <c r="G249" s="62" t="s">
        <v>245</v>
      </c>
      <c r="H249" s="47">
        <f t="shared" si="11"/>
        <v>0</v>
      </c>
      <c r="I249" s="48">
        <f t="shared" si="10"/>
        <v>1089000</v>
      </c>
      <c r="J249" s="48"/>
    </row>
    <row r="250" spans="1:10" s="51" customFormat="1" ht="15.75" hidden="1" outlineLevel="2">
      <c r="A250" s="78"/>
      <c r="B250" s="81" t="s">
        <v>246</v>
      </c>
      <c r="C250" s="78"/>
      <c r="D250" s="78"/>
      <c r="E250" s="79">
        <v>0</v>
      </c>
      <c r="F250" s="80"/>
      <c r="G250" s="50"/>
      <c r="H250" s="47">
        <f t="shared" si="11"/>
        <v>0</v>
      </c>
      <c r="I250" s="48">
        <f t="shared" si="10"/>
        <v>0</v>
      </c>
      <c r="J250" s="48"/>
    </row>
    <row r="251" spans="1:10" s="51" customFormat="1" ht="15.75" hidden="1" outlineLevel="1">
      <c r="A251" s="78" t="s">
        <v>247</v>
      </c>
      <c r="B251" s="81" t="s">
        <v>248</v>
      </c>
      <c r="C251" s="78">
        <v>5</v>
      </c>
      <c r="D251" s="78" t="s">
        <v>18</v>
      </c>
      <c r="E251" s="79">
        <v>1089000</v>
      </c>
      <c r="F251" s="80">
        <f>E251*C251</f>
        <v>5445000</v>
      </c>
      <c r="G251" s="62" t="s">
        <v>245</v>
      </c>
      <c r="H251" s="47">
        <f t="shared" si="11"/>
        <v>0</v>
      </c>
      <c r="I251" s="48">
        <f t="shared" si="10"/>
        <v>1089000</v>
      </c>
      <c r="J251" s="48"/>
    </row>
    <row r="252" spans="1:10" s="51" customFormat="1" ht="15.75" hidden="1" outlineLevel="2">
      <c r="A252" s="78"/>
      <c r="B252" s="81" t="s">
        <v>246</v>
      </c>
      <c r="C252" s="78"/>
      <c r="D252" s="78"/>
      <c r="E252" s="79">
        <v>0</v>
      </c>
      <c r="F252" s="80"/>
      <c r="G252" s="50"/>
      <c r="H252" s="47">
        <f t="shared" si="11"/>
        <v>0</v>
      </c>
      <c r="I252" s="48">
        <f t="shared" si="10"/>
        <v>0</v>
      </c>
      <c r="J252" s="48"/>
    </row>
    <row r="253" spans="1:10" s="51" customFormat="1" ht="15.75" hidden="1" outlineLevel="1">
      <c r="A253" s="78" t="s">
        <v>249</v>
      </c>
      <c r="B253" s="81" t="s">
        <v>250</v>
      </c>
      <c r="C253" s="78">
        <v>5</v>
      </c>
      <c r="D253" s="78" t="s">
        <v>18</v>
      </c>
      <c r="E253" s="79">
        <v>1089000</v>
      </c>
      <c r="F253" s="80">
        <f>E253*C253</f>
        <v>5445000</v>
      </c>
      <c r="G253" s="62" t="s">
        <v>245</v>
      </c>
      <c r="H253" s="47">
        <f t="shared" si="11"/>
        <v>0</v>
      </c>
      <c r="I253" s="48">
        <f t="shared" si="10"/>
        <v>1089000</v>
      </c>
      <c r="J253" s="48"/>
    </row>
    <row r="254" spans="1:10" s="51" customFormat="1" ht="15.75" hidden="1" outlineLevel="2">
      <c r="A254" s="78"/>
      <c r="B254" s="81" t="s">
        <v>246</v>
      </c>
      <c r="C254" s="78"/>
      <c r="D254" s="78"/>
      <c r="E254" s="79">
        <v>0</v>
      </c>
      <c r="F254" s="80"/>
      <c r="G254" s="50"/>
      <c r="H254" s="47">
        <f t="shared" si="11"/>
        <v>0</v>
      </c>
      <c r="I254" s="48">
        <f t="shared" si="10"/>
        <v>0</v>
      </c>
      <c r="J254" s="48"/>
    </row>
    <row r="255" spans="1:10" s="51" customFormat="1" ht="15.75" hidden="1" outlineLevel="1" collapsed="1">
      <c r="A255" s="78" t="s">
        <v>251</v>
      </c>
      <c r="B255" s="81" t="s">
        <v>252</v>
      </c>
      <c r="C255" s="78">
        <v>2</v>
      </c>
      <c r="D255" s="78" t="s">
        <v>18</v>
      </c>
      <c r="E255" s="79">
        <v>1089000</v>
      </c>
      <c r="F255" s="80">
        <f>E255*C255</f>
        <v>2178000</v>
      </c>
      <c r="G255" s="62" t="s">
        <v>245</v>
      </c>
      <c r="H255" s="47">
        <f t="shared" si="11"/>
        <v>0</v>
      </c>
      <c r="I255" s="48">
        <f t="shared" si="10"/>
        <v>1089000</v>
      </c>
      <c r="J255" s="48"/>
    </row>
    <row r="256" spans="1:10" s="51" customFormat="1" ht="15.75" hidden="1" outlineLevel="1">
      <c r="A256" s="109"/>
      <c r="B256" s="110" t="s">
        <v>246</v>
      </c>
      <c r="C256" s="109"/>
      <c r="D256" s="109"/>
      <c r="E256" s="111">
        <v>0</v>
      </c>
      <c r="F256" s="112"/>
      <c r="G256" s="50"/>
      <c r="H256" s="47">
        <f t="shared" si="11"/>
        <v>0</v>
      </c>
      <c r="I256" s="48">
        <f t="shared" si="10"/>
        <v>0</v>
      </c>
    </row>
    <row r="257" spans="1:10" s="44" customFormat="1" ht="15.75" collapsed="1">
      <c r="A257" s="100" t="s">
        <v>253</v>
      </c>
      <c r="B257" s="61" t="s">
        <v>287</v>
      </c>
      <c r="C257" s="19"/>
      <c r="D257" s="20"/>
      <c r="E257" s="21">
        <v>0</v>
      </c>
      <c r="F257" s="21">
        <f>SUM(F258:F292)</f>
        <v>9868790134</v>
      </c>
      <c r="G257" s="11"/>
      <c r="H257" s="47">
        <f t="shared" si="11"/>
        <v>0</v>
      </c>
      <c r="I257" s="48">
        <f t="shared" si="10"/>
        <v>0</v>
      </c>
      <c r="J257" s="48"/>
    </row>
    <row r="258" spans="1:10" s="44" customFormat="1" ht="15.75" hidden="1" outlineLevel="2">
      <c r="A258" s="100"/>
      <c r="B258" s="61" t="s">
        <v>451</v>
      </c>
      <c r="C258" s="19"/>
      <c r="D258" s="20"/>
      <c r="E258" s="21">
        <v>0</v>
      </c>
      <c r="F258" s="21"/>
      <c r="G258" s="11"/>
      <c r="H258" s="47"/>
      <c r="I258" s="48">
        <f t="shared" si="10"/>
        <v>0</v>
      </c>
      <c r="J258" s="48"/>
    </row>
    <row r="259" spans="1:10" s="34" customFormat="1" ht="15.75" hidden="1" outlineLevel="2">
      <c r="A259" s="101">
        <v>1</v>
      </c>
      <c r="B259" s="46" t="s">
        <v>452</v>
      </c>
      <c r="C259" s="12" t="s">
        <v>20</v>
      </c>
      <c r="D259" s="13">
        <v>294</v>
      </c>
      <c r="E259" s="14">
        <v>38279</v>
      </c>
      <c r="F259" s="14">
        <f>+E259*D259</f>
        <v>11254026</v>
      </c>
      <c r="G259" s="113"/>
      <c r="H259" s="47"/>
      <c r="I259" s="48">
        <f t="shared" si="10"/>
        <v>38279</v>
      </c>
      <c r="J259" s="102"/>
    </row>
    <row r="260" spans="1:10" s="34" customFormat="1" ht="15.75" hidden="1" outlineLevel="2">
      <c r="A260" s="101">
        <v>2</v>
      </c>
      <c r="B260" s="46" t="s">
        <v>453</v>
      </c>
      <c r="C260" s="12" t="s">
        <v>24</v>
      </c>
      <c r="D260" s="13">
        <v>9</v>
      </c>
      <c r="E260" s="14">
        <v>5901360</v>
      </c>
      <c r="F260" s="14">
        <f t="shared" ref="F260:F292" si="12">+E260*D260</f>
        <v>53112240</v>
      </c>
      <c r="G260" s="113"/>
      <c r="H260" s="47"/>
      <c r="I260" s="48">
        <f t="shared" si="10"/>
        <v>5901360</v>
      </c>
      <c r="J260" s="102"/>
    </row>
    <row r="261" spans="1:10" s="34" customFormat="1" ht="15.75" hidden="1" outlineLevel="2">
      <c r="A261" s="101">
        <v>3</v>
      </c>
      <c r="B261" s="46" t="s">
        <v>454</v>
      </c>
      <c r="C261" s="12" t="s">
        <v>18</v>
      </c>
      <c r="D261" s="13">
        <v>1</v>
      </c>
      <c r="E261" s="14">
        <v>3189924</v>
      </c>
      <c r="F261" s="14">
        <f t="shared" si="12"/>
        <v>3189924</v>
      </c>
      <c r="G261" s="113"/>
      <c r="H261" s="47"/>
      <c r="I261" s="48">
        <f t="shared" si="10"/>
        <v>3189924</v>
      </c>
      <c r="J261" s="102"/>
    </row>
    <row r="262" spans="1:10" s="34" customFormat="1" ht="15.75" hidden="1" outlineLevel="2">
      <c r="A262" s="101">
        <v>4</v>
      </c>
      <c r="B262" s="46" t="s">
        <v>455</v>
      </c>
      <c r="C262" s="12" t="s">
        <v>18</v>
      </c>
      <c r="D262" s="13">
        <v>1</v>
      </c>
      <c r="E262" s="14">
        <v>318992</v>
      </c>
      <c r="F262" s="14">
        <f t="shared" si="12"/>
        <v>318992</v>
      </c>
      <c r="G262" s="113"/>
      <c r="H262" s="47"/>
      <c r="I262" s="48">
        <f t="shared" si="10"/>
        <v>318992</v>
      </c>
      <c r="J262" s="102"/>
    </row>
    <row r="263" spans="1:10" s="34" customFormat="1" ht="15.75" hidden="1" outlineLevel="2">
      <c r="A263" s="101">
        <v>5</v>
      </c>
      <c r="B263" s="46" t="s">
        <v>456</v>
      </c>
      <c r="C263" s="12" t="s">
        <v>486</v>
      </c>
      <c r="D263" s="13">
        <v>250</v>
      </c>
      <c r="E263" s="14">
        <v>225835</v>
      </c>
      <c r="F263" s="14">
        <f t="shared" si="12"/>
        <v>56458750</v>
      </c>
      <c r="G263" s="113"/>
      <c r="H263" s="47"/>
      <c r="I263" s="48">
        <f t="shared" si="10"/>
        <v>225835</v>
      </c>
      <c r="J263" s="102"/>
    </row>
    <row r="264" spans="1:10" s="44" customFormat="1" ht="15.75" hidden="1" outlineLevel="2">
      <c r="A264" s="100">
        <v>0</v>
      </c>
      <c r="B264" s="61" t="s">
        <v>457</v>
      </c>
      <c r="C264" s="19">
        <v>0</v>
      </c>
      <c r="D264" s="20">
        <v>0</v>
      </c>
      <c r="E264" s="21">
        <v>0</v>
      </c>
      <c r="F264" s="21">
        <f t="shared" si="12"/>
        <v>0</v>
      </c>
      <c r="G264" s="11"/>
      <c r="H264" s="47"/>
      <c r="I264" s="48">
        <f t="shared" si="10"/>
        <v>0</v>
      </c>
      <c r="J264" s="48"/>
    </row>
    <row r="265" spans="1:10" s="44" customFormat="1" ht="15.75" hidden="1" outlineLevel="2">
      <c r="A265" s="100">
        <v>0</v>
      </c>
      <c r="B265" s="61" t="s">
        <v>458</v>
      </c>
      <c r="C265" s="19">
        <v>0</v>
      </c>
      <c r="D265" s="20">
        <v>0</v>
      </c>
      <c r="E265" s="21">
        <v>0</v>
      </c>
      <c r="F265" s="21">
        <f t="shared" si="12"/>
        <v>0</v>
      </c>
      <c r="G265" s="11"/>
      <c r="H265" s="47"/>
      <c r="I265" s="48">
        <f t="shared" si="10"/>
        <v>0</v>
      </c>
      <c r="J265" s="48"/>
    </row>
    <row r="266" spans="1:10" s="34" customFormat="1" ht="15.75" hidden="1" outlineLevel="2">
      <c r="A266" s="101">
        <v>6</v>
      </c>
      <c r="B266" s="46" t="s">
        <v>459</v>
      </c>
      <c r="C266" s="12" t="s">
        <v>18</v>
      </c>
      <c r="D266" s="13">
        <v>1</v>
      </c>
      <c r="E266" s="14">
        <v>386034799</v>
      </c>
      <c r="F266" s="14">
        <f t="shared" si="12"/>
        <v>386034799</v>
      </c>
      <c r="G266" s="113"/>
      <c r="H266" s="47"/>
      <c r="I266" s="48">
        <f t="shared" si="10"/>
        <v>386034799</v>
      </c>
      <c r="J266" s="102"/>
    </row>
    <row r="267" spans="1:10" s="34" customFormat="1" ht="15.75" hidden="1" outlineLevel="2">
      <c r="A267" s="101">
        <v>7</v>
      </c>
      <c r="B267" s="46" t="s">
        <v>460</v>
      </c>
      <c r="C267" s="12" t="s">
        <v>18</v>
      </c>
      <c r="D267" s="13">
        <v>1</v>
      </c>
      <c r="E267" s="14">
        <v>432074290</v>
      </c>
      <c r="F267" s="14">
        <f t="shared" si="12"/>
        <v>432074290</v>
      </c>
      <c r="G267" s="113"/>
      <c r="H267" s="47"/>
      <c r="I267" s="48">
        <f t="shared" si="10"/>
        <v>432074290</v>
      </c>
      <c r="J267" s="102"/>
    </row>
    <row r="268" spans="1:10" s="34" customFormat="1" ht="15.75" hidden="1" outlineLevel="2">
      <c r="A268" s="101">
        <v>8</v>
      </c>
      <c r="B268" s="46" t="s">
        <v>461</v>
      </c>
      <c r="C268" s="12" t="s">
        <v>18</v>
      </c>
      <c r="D268" s="13">
        <v>1</v>
      </c>
      <c r="E268" s="14">
        <v>451659570</v>
      </c>
      <c r="F268" s="14">
        <f t="shared" si="12"/>
        <v>451659570</v>
      </c>
      <c r="G268" s="113"/>
      <c r="H268" s="47"/>
      <c r="I268" s="48">
        <f t="shared" si="10"/>
        <v>451659570</v>
      </c>
      <c r="J268" s="102"/>
    </row>
    <row r="269" spans="1:10" s="34" customFormat="1" ht="15.75" hidden="1" outlineLevel="2">
      <c r="A269" s="101">
        <v>9</v>
      </c>
      <c r="B269" s="46" t="s">
        <v>462</v>
      </c>
      <c r="C269" s="12" t="s">
        <v>18</v>
      </c>
      <c r="D269" s="13">
        <v>1</v>
      </c>
      <c r="E269" s="14">
        <v>458344050</v>
      </c>
      <c r="F269" s="14">
        <f t="shared" si="12"/>
        <v>458344050</v>
      </c>
      <c r="G269" s="113"/>
      <c r="H269" s="47"/>
      <c r="I269" s="48">
        <f t="shared" ref="I269:I295" si="13">+ROUND(E269,0)</f>
        <v>458344050</v>
      </c>
      <c r="J269" s="102"/>
    </row>
    <row r="270" spans="1:10" s="34" customFormat="1" ht="15.75" hidden="1" outlineLevel="2">
      <c r="A270" s="101">
        <v>10</v>
      </c>
      <c r="B270" s="46" t="s">
        <v>463</v>
      </c>
      <c r="C270" s="12" t="s">
        <v>18</v>
      </c>
      <c r="D270" s="13">
        <v>1</v>
      </c>
      <c r="E270" s="14">
        <v>513428530</v>
      </c>
      <c r="F270" s="14">
        <f t="shared" si="12"/>
        <v>513428530</v>
      </c>
      <c r="G270" s="113"/>
      <c r="H270" s="47"/>
      <c r="I270" s="48">
        <f t="shared" si="13"/>
        <v>513428530</v>
      </c>
      <c r="J270" s="102"/>
    </row>
    <row r="271" spans="1:10" s="34" customFormat="1" ht="15.75" hidden="1" outlineLevel="2">
      <c r="A271" s="101">
        <v>11</v>
      </c>
      <c r="B271" s="46" t="s">
        <v>464</v>
      </c>
      <c r="C271" s="12" t="s">
        <v>18</v>
      </c>
      <c r="D271" s="13">
        <v>2</v>
      </c>
      <c r="E271" s="14">
        <v>518785970</v>
      </c>
      <c r="F271" s="14">
        <f t="shared" si="12"/>
        <v>1037571940</v>
      </c>
      <c r="G271" s="113"/>
      <c r="H271" s="47"/>
      <c r="I271" s="48">
        <f t="shared" si="13"/>
        <v>518785970</v>
      </c>
      <c r="J271" s="102"/>
    </row>
    <row r="272" spans="1:10" s="34" customFormat="1" ht="15.75" hidden="1" outlineLevel="2">
      <c r="A272" s="101">
        <v>12</v>
      </c>
      <c r="B272" s="46" t="s">
        <v>465</v>
      </c>
      <c r="C272" s="12" t="s">
        <v>18</v>
      </c>
      <c r="D272" s="13">
        <v>2</v>
      </c>
      <c r="E272" s="14">
        <v>523439539</v>
      </c>
      <c r="F272" s="14">
        <f t="shared" si="12"/>
        <v>1046879078</v>
      </c>
      <c r="G272" s="113"/>
      <c r="H272" s="47"/>
      <c r="I272" s="48">
        <f t="shared" si="13"/>
        <v>523439539</v>
      </c>
      <c r="J272" s="102"/>
    </row>
    <row r="273" spans="1:10" s="44" customFormat="1" ht="15.75" hidden="1" outlineLevel="2">
      <c r="A273" s="100">
        <v>0</v>
      </c>
      <c r="B273" s="61" t="s">
        <v>466</v>
      </c>
      <c r="C273" s="19">
        <v>0</v>
      </c>
      <c r="D273" s="20">
        <v>0</v>
      </c>
      <c r="E273" s="21">
        <v>0</v>
      </c>
      <c r="F273" s="21">
        <f t="shared" si="12"/>
        <v>0</v>
      </c>
      <c r="G273" s="11"/>
      <c r="H273" s="47"/>
      <c r="I273" s="48">
        <f t="shared" si="13"/>
        <v>0</v>
      </c>
      <c r="J273" s="48"/>
    </row>
    <row r="274" spans="1:10" s="34" customFormat="1" ht="31.5" hidden="1" outlineLevel="2">
      <c r="A274" s="101">
        <v>13</v>
      </c>
      <c r="B274" s="46" t="s">
        <v>467</v>
      </c>
      <c r="C274" s="12" t="s">
        <v>18</v>
      </c>
      <c r="D274" s="13">
        <v>1</v>
      </c>
      <c r="E274" s="14">
        <v>32966128</v>
      </c>
      <c r="F274" s="14">
        <f t="shared" si="12"/>
        <v>32966128</v>
      </c>
      <c r="G274" s="113"/>
      <c r="H274" s="47"/>
      <c r="I274" s="48">
        <f t="shared" si="13"/>
        <v>32966128</v>
      </c>
      <c r="J274" s="102"/>
    </row>
    <row r="275" spans="1:10" s="34" customFormat="1" ht="31.5" hidden="1" outlineLevel="2">
      <c r="A275" s="101">
        <v>14</v>
      </c>
      <c r="B275" s="46" t="s">
        <v>468</v>
      </c>
      <c r="C275" s="12" t="s">
        <v>18</v>
      </c>
      <c r="D275" s="13">
        <v>9</v>
      </c>
      <c r="E275" s="14">
        <v>34557127</v>
      </c>
      <c r="F275" s="14">
        <f t="shared" si="12"/>
        <v>311014143</v>
      </c>
      <c r="G275" s="113"/>
      <c r="H275" s="47"/>
      <c r="I275" s="48">
        <f t="shared" si="13"/>
        <v>34557127</v>
      </c>
      <c r="J275" s="102"/>
    </row>
    <row r="276" spans="1:10" s="34" customFormat="1" ht="31.5" hidden="1" outlineLevel="2">
      <c r="A276" s="101">
        <v>15</v>
      </c>
      <c r="B276" s="46" t="s">
        <v>469</v>
      </c>
      <c r="C276" s="12" t="s">
        <v>18</v>
      </c>
      <c r="D276" s="13">
        <v>8</v>
      </c>
      <c r="E276" s="14">
        <v>39825896</v>
      </c>
      <c r="F276" s="14">
        <f t="shared" si="12"/>
        <v>318607168</v>
      </c>
      <c r="G276" s="113"/>
      <c r="H276" s="47"/>
      <c r="I276" s="48">
        <f t="shared" si="13"/>
        <v>39825896</v>
      </c>
      <c r="J276" s="102"/>
    </row>
    <row r="277" spans="1:10" s="34" customFormat="1" ht="31.5" hidden="1" outlineLevel="2">
      <c r="A277" s="101">
        <v>16</v>
      </c>
      <c r="B277" s="46" t="s">
        <v>470</v>
      </c>
      <c r="C277" s="12" t="s">
        <v>18</v>
      </c>
      <c r="D277" s="13">
        <v>28</v>
      </c>
      <c r="E277" s="14">
        <v>42023127</v>
      </c>
      <c r="F277" s="14">
        <f t="shared" si="12"/>
        <v>1176647556</v>
      </c>
      <c r="G277" s="113"/>
      <c r="H277" s="47"/>
      <c r="I277" s="48">
        <f t="shared" si="13"/>
        <v>42023127</v>
      </c>
      <c r="J277" s="102"/>
    </row>
    <row r="278" spans="1:10" s="34" customFormat="1" ht="31.5" hidden="1" outlineLevel="2">
      <c r="A278" s="101">
        <v>17</v>
      </c>
      <c r="B278" s="46" t="s">
        <v>471</v>
      </c>
      <c r="C278" s="12" t="s">
        <v>18</v>
      </c>
      <c r="D278" s="13">
        <v>3</v>
      </c>
      <c r="E278" s="14">
        <v>46675127</v>
      </c>
      <c r="F278" s="14">
        <f t="shared" si="12"/>
        <v>140025381</v>
      </c>
      <c r="G278" s="113"/>
      <c r="H278" s="47"/>
      <c r="I278" s="48">
        <f t="shared" si="13"/>
        <v>46675127</v>
      </c>
      <c r="J278" s="102"/>
    </row>
    <row r="279" spans="1:10" s="34" customFormat="1" ht="15.75" hidden="1" outlineLevel="2">
      <c r="A279" s="101">
        <v>18</v>
      </c>
      <c r="B279" s="46" t="s">
        <v>472</v>
      </c>
      <c r="C279" s="12" t="s">
        <v>18</v>
      </c>
      <c r="D279" s="13">
        <v>49</v>
      </c>
      <c r="E279" s="14">
        <v>4601000</v>
      </c>
      <c r="F279" s="14">
        <f t="shared" si="12"/>
        <v>225449000</v>
      </c>
      <c r="G279" s="113"/>
      <c r="H279" s="47"/>
      <c r="I279" s="48">
        <f t="shared" si="13"/>
        <v>4601000</v>
      </c>
      <c r="J279" s="102"/>
    </row>
    <row r="280" spans="1:10" s="34" customFormat="1" ht="15.75" hidden="1" outlineLevel="2">
      <c r="A280" s="101">
        <v>19</v>
      </c>
      <c r="B280" s="46" t="s">
        <v>473</v>
      </c>
      <c r="C280" s="12" t="s">
        <v>18</v>
      </c>
      <c r="D280" s="13">
        <v>42</v>
      </c>
      <c r="E280" s="14">
        <v>2432056</v>
      </c>
      <c r="F280" s="14">
        <f t="shared" si="12"/>
        <v>102146352</v>
      </c>
      <c r="G280" s="113"/>
      <c r="H280" s="47"/>
      <c r="I280" s="48">
        <f t="shared" si="13"/>
        <v>2432056</v>
      </c>
      <c r="J280" s="102"/>
    </row>
    <row r="281" spans="1:10" s="34" customFormat="1" ht="15.75" hidden="1" outlineLevel="2">
      <c r="A281" s="101">
        <v>20</v>
      </c>
      <c r="B281" s="46" t="s">
        <v>474</v>
      </c>
      <c r="C281" s="12" t="s">
        <v>18</v>
      </c>
      <c r="D281" s="13">
        <v>25</v>
      </c>
      <c r="E281" s="14">
        <v>11042848</v>
      </c>
      <c r="F281" s="14">
        <f t="shared" si="12"/>
        <v>276071200</v>
      </c>
      <c r="G281" s="113"/>
      <c r="H281" s="47"/>
      <c r="I281" s="48">
        <f t="shared" si="13"/>
        <v>11042848</v>
      </c>
      <c r="J281" s="102"/>
    </row>
    <row r="282" spans="1:10" s="34" customFormat="1" ht="15.75" hidden="1" outlineLevel="2">
      <c r="A282" s="101">
        <v>21</v>
      </c>
      <c r="B282" s="46" t="s">
        <v>475</v>
      </c>
      <c r="C282" s="12" t="s">
        <v>18</v>
      </c>
      <c r="D282" s="13">
        <v>40</v>
      </c>
      <c r="E282" s="14">
        <v>11184448</v>
      </c>
      <c r="F282" s="14">
        <f t="shared" si="12"/>
        <v>447377920</v>
      </c>
      <c r="G282" s="113"/>
      <c r="H282" s="47"/>
      <c r="I282" s="48">
        <f t="shared" si="13"/>
        <v>11184448</v>
      </c>
      <c r="J282" s="102"/>
    </row>
    <row r="283" spans="1:10" s="34" customFormat="1" ht="15.75" hidden="1" outlineLevel="2">
      <c r="A283" s="101">
        <v>22</v>
      </c>
      <c r="B283" s="46" t="s">
        <v>476</v>
      </c>
      <c r="C283" s="12" t="s">
        <v>18</v>
      </c>
      <c r="D283" s="13">
        <v>43</v>
      </c>
      <c r="E283" s="14">
        <v>11467648</v>
      </c>
      <c r="F283" s="14">
        <f t="shared" si="12"/>
        <v>493108864</v>
      </c>
      <c r="G283" s="113"/>
      <c r="H283" s="47"/>
      <c r="I283" s="48">
        <f t="shared" si="13"/>
        <v>11467648</v>
      </c>
      <c r="J283" s="102"/>
    </row>
    <row r="284" spans="1:10" s="34" customFormat="1" ht="15.75" hidden="1" outlineLevel="2">
      <c r="A284" s="101">
        <v>23</v>
      </c>
      <c r="B284" s="46" t="s">
        <v>477</v>
      </c>
      <c r="C284" s="12" t="s">
        <v>18</v>
      </c>
      <c r="D284" s="13">
        <v>45</v>
      </c>
      <c r="E284" s="14">
        <v>11892447</v>
      </c>
      <c r="F284" s="14">
        <f t="shared" si="12"/>
        <v>535160115</v>
      </c>
      <c r="G284" s="113"/>
      <c r="H284" s="47"/>
      <c r="I284" s="48">
        <f t="shared" si="13"/>
        <v>11892447</v>
      </c>
      <c r="J284" s="102"/>
    </row>
    <row r="285" spans="1:10" s="34" customFormat="1" ht="15.75" hidden="1" outlineLevel="2">
      <c r="A285" s="101">
        <v>24</v>
      </c>
      <c r="B285" s="46" t="s">
        <v>478</v>
      </c>
      <c r="C285" s="12" t="s">
        <v>18</v>
      </c>
      <c r="D285" s="13">
        <v>11</v>
      </c>
      <c r="E285" s="14">
        <v>13026429</v>
      </c>
      <c r="F285" s="14">
        <f t="shared" si="12"/>
        <v>143290719</v>
      </c>
      <c r="G285" s="113"/>
      <c r="H285" s="47"/>
      <c r="I285" s="48">
        <f t="shared" si="13"/>
        <v>13026429</v>
      </c>
      <c r="J285" s="102"/>
    </row>
    <row r="286" spans="1:10" s="34" customFormat="1" ht="15.75" hidden="1" outlineLevel="2">
      <c r="A286" s="101">
        <v>25</v>
      </c>
      <c r="B286" s="46" t="s">
        <v>479</v>
      </c>
      <c r="C286" s="12" t="s">
        <v>18</v>
      </c>
      <c r="D286" s="13">
        <v>7</v>
      </c>
      <c r="E286" s="14">
        <v>13805229</v>
      </c>
      <c r="F286" s="14">
        <f t="shared" si="12"/>
        <v>96636603</v>
      </c>
      <c r="G286" s="113"/>
      <c r="H286" s="47"/>
      <c r="I286" s="48">
        <f t="shared" si="13"/>
        <v>13805229</v>
      </c>
      <c r="J286" s="102"/>
    </row>
    <row r="287" spans="1:10" s="44" customFormat="1" ht="15.75" hidden="1" outlineLevel="2">
      <c r="A287" s="100">
        <v>0</v>
      </c>
      <c r="B287" s="61" t="s">
        <v>480</v>
      </c>
      <c r="C287" s="19">
        <v>0</v>
      </c>
      <c r="D287" s="20">
        <v>0</v>
      </c>
      <c r="E287" s="21">
        <v>0</v>
      </c>
      <c r="F287" s="21">
        <f t="shared" si="12"/>
        <v>0</v>
      </c>
      <c r="G287" s="11"/>
      <c r="H287" s="47"/>
      <c r="I287" s="48">
        <f t="shared" si="13"/>
        <v>0</v>
      </c>
      <c r="J287" s="48"/>
    </row>
    <row r="288" spans="1:10" s="34" customFormat="1" ht="15.75" hidden="1" outlineLevel="2">
      <c r="A288" s="101">
        <v>26</v>
      </c>
      <c r="B288" s="46" t="s">
        <v>481</v>
      </c>
      <c r="C288" s="12" t="s">
        <v>18</v>
      </c>
      <c r="D288" s="13">
        <v>171</v>
      </c>
      <c r="E288" s="14">
        <v>1053884</v>
      </c>
      <c r="F288" s="14">
        <f t="shared" si="12"/>
        <v>180214164</v>
      </c>
      <c r="G288" s="113"/>
      <c r="H288" s="47"/>
      <c r="I288" s="48">
        <f t="shared" si="13"/>
        <v>1053884</v>
      </c>
      <c r="J288" s="102"/>
    </row>
    <row r="289" spans="1:10" s="44" customFormat="1" ht="15.75" hidden="1" outlineLevel="2">
      <c r="A289" s="100">
        <v>0</v>
      </c>
      <c r="B289" s="61" t="s">
        <v>482</v>
      </c>
      <c r="C289" s="19">
        <v>0</v>
      </c>
      <c r="D289" s="20">
        <v>0</v>
      </c>
      <c r="E289" s="21">
        <v>0</v>
      </c>
      <c r="F289" s="21">
        <f t="shared" si="12"/>
        <v>0</v>
      </c>
      <c r="G289" s="11"/>
      <c r="H289" s="47"/>
      <c r="I289" s="48">
        <f t="shared" si="13"/>
        <v>0</v>
      </c>
      <c r="J289" s="48"/>
    </row>
    <row r="290" spans="1:10" s="34" customFormat="1" ht="15.75" hidden="1" outlineLevel="2">
      <c r="A290" s="101">
        <v>27</v>
      </c>
      <c r="B290" s="46" t="s">
        <v>483</v>
      </c>
      <c r="C290" s="12" t="s">
        <v>18</v>
      </c>
      <c r="D290" s="13">
        <v>1</v>
      </c>
      <c r="E290" s="14">
        <v>59008683</v>
      </c>
      <c r="F290" s="14">
        <f t="shared" si="12"/>
        <v>59008683</v>
      </c>
      <c r="G290" s="113"/>
      <c r="H290" s="47"/>
      <c r="I290" s="48">
        <f t="shared" si="13"/>
        <v>59008683</v>
      </c>
      <c r="J290" s="102"/>
    </row>
    <row r="291" spans="1:10" s="44" customFormat="1" ht="15.75" hidden="1" outlineLevel="2">
      <c r="A291" s="100">
        <v>0</v>
      </c>
      <c r="B291" s="61" t="s">
        <v>484</v>
      </c>
      <c r="C291" s="19">
        <v>0</v>
      </c>
      <c r="D291" s="20">
        <v>0</v>
      </c>
      <c r="E291" s="21">
        <v>0</v>
      </c>
      <c r="F291" s="21">
        <f t="shared" si="12"/>
        <v>0</v>
      </c>
      <c r="G291" s="11"/>
      <c r="H291" s="47"/>
      <c r="I291" s="48">
        <f t="shared" si="13"/>
        <v>0</v>
      </c>
      <c r="J291" s="48"/>
    </row>
    <row r="292" spans="1:10" s="34" customFormat="1" ht="31.5" hidden="1" outlineLevel="2">
      <c r="A292" s="101">
        <v>28</v>
      </c>
      <c r="B292" s="46" t="s">
        <v>485</v>
      </c>
      <c r="C292" s="12" t="s">
        <v>18</v>
      </c>
      <c r="D292" s="13">
        <v>1</v>
      </c>
      <c r="E292" s="14">
        <v>880739949</v>
      </c>
      <c r="F292" s="14">
        <f t="shared" si="12"/>
        <v>880739949</v>
      </c>
      <c r="G292" s="113"/>
      <c r="H292" s="47"/>
      <c r="I292" s="48">
        <f t="shared" si="13"/>
        <v>880739949</v>
      </c>
      <c r="J292" s="102"/>
    </row>
    <row r="293" spans="1:10" s="44" customFormat="1" ht="15.75" collapsed="1">
      <c r="A293" s="100" t="s">
        <v>283</v>
      </c>
      <c r="B293" s="61" t="s">
        <v>487</v>
      </c>
      <c r="C293" s="19"/>
      <c r="D293" s="20"/>
      <c r="E293" s="21">
        <v>0</v>
      </c>
      <c r="F293" s="21">
        <f>SUM(F294:F295)</f>
        <v>660000000</v>
      </c>
      <c r="G293" s="11"/>
      <c r="H293" s="47">
        <f t="shared" ref="H293" si="14">+ROUND(E293*$I$12,-3)</f>
        <v>0</v>
      </c>
      <c r="I293" s="48">
        <f t="shared" si="13"/>
        <v>0</v>
      </c>
      <c r="J293" s="48"/>
    </row>
    <row r="294" spans="1:10" s="44" customFormat="1" ht="15.75" hidden="1" outlineLevel="2">
      <c r="A294" s="100"/>
      <c r="B294" s="61" t="s">
        <v>451</v>
      </c>
      <c r="C294" s="19"/>
      <c r="D294" s="20"/>
      <c r="E294" s="21">
        <v>0</v>
      </c>
      <c r="F294" s="21"/>
      <c r="G294" s="11"/>
      <c r="H294" s="47"/>
      <c r="I294" s="48">
        <f t="shared" si="13"/>
        <v>0</v>
      </c>
      <c r="J294" s="48"/>
    </row>
    <row r="295" spans="1:10" s="34" customFormat="1" ht="141.75" hidden="1" outlineLevel="2">
      <c r="A295" s="101">
        <v>1</v>
      </c>
      <c r="B295" s="46" t="s">
        <v>488</v>
      </c>
      <c r="C295" s="12" t="s">
        <v>489</v>
      </c>
      <c r="D295" s="13">
        <v>2</v>
      </c>
      <c r="E295" s="14">
        <v>330000000</v>
      </c>
      <c r="F295" s="14">
        <f>+E295*D295</f>
        <v>660000000</v>
      </c>
      <c r="G295" s="113"/>
      <c r="H295" s="47"/>
      <c r="I295" s="48">
        <f t="shared" si="13"/>
        <v>330000000</v>
      </c>
      <c r="J295" s="102"/>
    </row>
    <row r="296" spans="1:10" s="34" customFormat="1" ht="15.75" collapsed="1">
      <c r="A296" s="100" t="s">
        <v>288</v>
      </c>
      <c r="B296" s="61" t="s">
        <v>493</v>
      </c>
      <c r="C296" s="12"/>
      <c r="D296" s="13"/>
      <c r="E296" s="14"/>
      <c r="F296" s="129">
        <f>SUM(F297:F323)</f>
        <v>9617200000</v>
      </c>
      <c r="G296" s="113"/>
      <c r="H296" s="116"/>
      <c r="I296" s="102"/>
      <c r="J296" s="102"/>
    </row>
    <row r="297" spans="1:10" s="51" customFormat="1" ht="15.75" hidden="1" outlineLevel="1">
      <c r="A297" s="78">
        <v>1</v>
      </c>
      <c r="B297" s="81" t="s">
        <v>494</v>
      </c>
      <c r="C297" s="78">
        <v>1</v>
      </c>
      <c r="D297" s="78" t="s">
        <v>18</v>
      </c>
      <c r="E297" s="79">
        <v>880000000</v>
      </c>
      <c r="F297" s="80">
        <f>+E297*C297</f>
        <v>880000000</v>
      </c>
      <c r="G297" s="62"/>
      <c r="H297" s="47"/>
      <c r="I297" s="48"/>
      <c r="J297" s="48"/>
    </row>
    <row r="298" spans="1:10" s="34" customFormat="1" ht="64.5" hidden="1" outlineLevel="3" thickBot="1">
      <c r="A298" s="101"/>
      <c r="B298" s="127" t="s">
        <v>503</v>
      </c>
      <c r="C298" s="12"/>
      <c r="D298" s="13"/>
      <c r="E298" s="79"/>
      <c r="F298" s="80">
        <f t="shared" ref="F298:F323" si="15">+E298*C298</f>
        <v>0</v>
      </c>
      <c r="G298" s="113"/>
      <c r="H298" s="116"/>
      <c r="I298" s="102"/>
      <c r="J298" s="102"/>
    </row>
    <row r="299" spans="1:10" s="51" customFormat="1" ht="15.75" hidden="1" outlineLevel="1">
      <c r="A299" s="78">
        <v>2</v>
      </c>
      <c r="B299" s="81" t="s">
        <v>495</v>
      </c>
      <c r="C299" s="78">
        <v>1</v>
      </c>
      <c r="D299" s="78" t="s">
        <v>18</v>
      </c>
      <c r="E299" s="79">
        <v>1650000000</v>
      </c>
      <c r="F299" s="80">
        <f t="shared" si="15"/>
        <v>1650000000</v>
      </c>
      <c r="G299" s="62"/>
      <c r="H299" s="47"/>
      <c r="I299" s="48"/>
      <c r="J299" s="48"/>
    </row>
    <row r="300" spans="1:10" s="34" customFormat="1" ht="102.75" hidden="1" outlineLevel="3" thickBot="1">
      <c r="A300" s="101"/>
      <c r="B300" s="127" t="s">
        <v>504</v>
      </c>
      <c r="C300" s="12"/>
      <c r="D300" s="13"/>
      <c r="E300" s="79"/>
      <c r="F300" s="80">
        <f t="shared" si="15"/>
        <v>0</v>
      </c>
      <c r="G300" s="113"/>
      <c r="H300" s="116"/>
      <c r="I300" s="102"/>
      <c r="J300" s="102"/>
    </row>
    <row r="301" spans="1:10" s="51" customFormat="1" ht="15.75" hidden="1" outlineLevel="1">
      <c r="A301" s="78">
        <v>3</v>
      </c>
      <c r="B301" s="81" t="s">
        <v>496</v>
      </c>
      <c r="C301" s="78">
        <v>1</v>
      </c>
      <c r="D301" s="78" t="s">
        <v>18</v>
      </c>
      <c r="E301" s="79">
        <v>483000000</v>
      </c>
      <c r="F301" s="80">
        <f t="shared" si="15"/>
        <v>483000000</v>
      </c>
      <c r="G301" s="62"/>
      <c r="H301" s="47"/>
      <c r="I301" s="48"/>
      <c r="J301" s="48"/>
    </row>
    <row r="302" spans="1:10" s="34" customFormat="1" ht="90" hidden="1" outlineLevel="3" thickBot="1">
      <c r="A302" s="101"/>
      <c r="B302" s="127" t="s">
        <v>505</v>
      </c>
      <c r="C302" s="12"/>
      <c r="D302" s="13"/>
      <c r="E302" s="79"/>
      <c r="F302" s="80">
        <f t="shared" si="15"/>
        <v>0</v>
      </c>
      <c r="G302" s="113"/>
      <c r="H302" s="116"/>
      <c r="I302" s="102"/>
      <c r="J302" s="102"/>
    </row>
    <row r="303" spans="1:10" s="51" customFormat="1" ht="15.75" hidden="1" outlineLevel="1">
      <c r="A303" s="78">
        <v>4</v>
      </c>
      <c r="B303" s="81" t="s">
        <v>497</v>
      </c>
      <c r="C303" s="78">
        <v>1</v>
      </c>
      <c r="D303" s="78" t="s">
        <v>18</v>
      </c>
      <c r="E303" s="79">
        <v>950000000</v>
      </c>
      <c r="F303" s="80">
        <f t="shared" si="15"/>
        <v>950000000</v>
      </c>
      <c r="G303" s="62"/>
      <c r="H303" s="47"/>
      <c r="I303" s="48"/>
      <c r="J303" s="48"/>
    </row>
    <row r="304" spans="1:10" s="34" customFormat="1" ht="192" hidden="1" outlineLevel="3" thickBot="1">
      <c r="A304" s="101"/>
      <c r="B304" s="127" t="s">
        <v>506</v>
      </c>
      <c r="C304" s="12"/>
      <c r="D304" s="13"/>
      <c r="E304" s="79"/>
      <c r="F304" s="80">
        <f t="shared" si="15"/>
        <v>0</v>
      </c>
      <c r="G304" s="113"/>
      <c r="H304" s="116"/>
      <c r="I304" s="102"/>
      <c r="J304" s="102"/>
    </row>
    <row r="305" spans="1:10" s="51" customFormat="1" ht="15.75" hidden="1" outlineLevel="1">
      <c r="A305" s="78">
        <v>5</v>
      </c>
      <c r="B305" s="81" t="s">
        <v>498</v>
      </c>
      <c r="C305" s="78">
        <v>1</v>
      </c>
      <c r="D305" s="78" t="s">
        <v>18</v>
      </c>
      <c r="E305" s="79">
        <v>345000000</v>
      </c>
      <c r="F305" s="80">
        <f t="shared" si="15"/>
        <v>345000000</v>
      </c>
      <c r="G305" s="62"/>
      <c r="H305" s="47"/>
      <c r="I305" s="48"/>
      <c r="J305" s="48"/>
    </row>
    <row r="306" spans="1:10" s="34" customFormat="1" ht="141" hidden="1" outlineLevel="3" thickBot="1">
      <c r="A306" s="101"/>
      <c r="B306" s="127" t="s">
        <v>507</v>
      </c>
      <c r="C306" s="12"/>
      <c r="D306" s="13"/>
      <c r="E306" s="79"/>
      <c r="F306" s="80">
        <f t="shared" si="15"/>
        <v>0</v>
      </c>
      <c r="G306" s="113"/>
      <c r="H306" s="116"/>
      <c r="I306" s="102"/>
      <c r="J306" s="102"/>
    </row>
    <row r="307" spans="1:10" s="51" customFormat="1" ht="15.75" hidden="1" outlineLevel="1">
      <c r="A307" s="78">
        <v>6</v>
      </c>
      <c r="B307" s="81" t="s">
        <v>499</v>
      </c>
      <c r="C307" s="78">
        <v>1</v>
      </c>
      <c r="D307" s="78" t="s">
        <v>18</v>
      </c>
      <c r="E307" s="79">
        <v>520000000</v>
      </c>
      <c r="F307" s="80">
        <f t="shared" si="15"/>
        <v>520000000</v>
      </c>
      <c r="G307" s="62"/>
      <c r="H307" s="47"/>
      <c r="I307" s="48"/>
      <c r="J307" s="48"/>
    </row>
    <row r="308" spans="1:10" s="34" customFormat="1" ht="179.25" hidden="1" outlineLevel="3" thickBot="1">
      <c r="A308" s="101"/>
      <c r="B308" s="127" t="s">
        <v>508</v>
      </c>
      <c r="C308" s="12"/>
      <c r="D308" s="13"/>
      <c r="E308" s="79"/>
      <c r="F308" s="80">
        <f t="shared" si="15"/>
        <v>0</v>
      </c>
      <c r="G308" s="113"/>
      <c r="H308" s="116"/>
      <c r="I308" s="102"/>
      <c r="J308" s="102"/>
    </row>
    <row r="309" spans="1:10" s="51" customFormat="1" ht="15.75" hidden="1" outlineLevel="1">
      <c r="A309" s="78">
        <v>7</v>
      </c>
      <c r="B309" s="81" t="s">
        <v>500</v>
      </c>
      <c r="C309" s="78">
        <v>1</v>
      </c>
      <c r="D309" s="78" t="s">
        <v>18</v>
      </c>
      <c r="E309" s="79">
        <v>155000000</v>
      </c>
      <c r="F309" s="80">
        <f t="shared" si="15"/>
        <v>155000000</v>
      </c>
      <c r="G309" s="62"/>
      <c r="H309" s="47"/>
      <c r="I309" s="48"/>
      <c r="J309" s="48"/>
    </row>
    <row r="310" spans="1:10" s="34" customFormat="1" ht="51.75" hidden="1" outlineLevel="3" thickBot="1">
      <c r="A310" s="101"/>
      <c r="B310" s="127" t="s">
        <v>509</v>
      </c>
      <c r="C310" s="12"/>
      <c r="D310" s="13"/>
      <c r="E310" s="79"/>
      <c r="F310" s="80">
        <f t="shared" si="15"/>
        <v>0</v>
      </c>
      <c r="G310" s="113"/>
      <c r="H310" s="116"/>
      <c r="I310" s="102"/>
      <c r="J310" s="102"/>
    </row>
    <row r="311" spans="1:10" s="51" customFormat="1" ht="15.75" hidden="1" outlineLevel="1">
      <c r="A311" s="78">
        <v>8</v>
      </c>
      <c r="B311" s="81" t="s">
        <v>501</v>
      </c>
      <c r="C311" s="78">
        <v>1</v>
      </c>
      <c r="D311" s="78" t="s">
        <v>18</v>
      </c>
      <c r="E311" s="79">
        <v>751200000</v>
      </c>
      <c r="F311" s="80">
        <f t="shared" si="15"/>
        <v>751200000</v>
      </c>
      <c r="G311" s="62"/>
      <c r="H311" s="47"/>
      <c r="I311" s="48"/>
      <c r="J311" s="48"/>
    </row>
    <row r="312" spans="1:10" s="34" customFormat="1" ht="141" hidden="1" outlineLevel="3" thickBot="1">
      <c r="A312" s="101"/>
      <c r="B312" s="127" t="s">
        <v>510</v>
      </c>
      <c r="C312" s="12"/>
      <c r="D312" s="13"/>
      <c r="E312" s="79"/>
      <c r="F312" s="80">
        <f t="shared" si="15"/>
        <v>0</v>
      </c>
      <c r="G312" s="113"/>
      <c r="H312" s="116"/>
      <c r="I312" s="102"/>
      <c r="J312" s="102"/>
    </row>
    <row r="313" spans="1:10" s="51" customFormat="1" ht="15.75" hidden="1" outlineLevel="1">
      <c r="A313" s="78">
        <v>9</v>
      </c>
      <c r="B313" s="81" t="s">
        <v>502</v>
      </c>
      <c r="C313" s="78">
        <v>1</v>
      </c>
      <c r="D313" s="78" t="s">
        <v>18</v>
      </c>
      <c r="E313" s="79">
        <v>3600000000</v>
      </c>
      <c r="F313" s="80">
        <f t="shared" si="15"/>
        <v>3600000000</v>
      </c>
      <c r="G313" s="62"/>
      <c r="H313" s="47"/>
      <c r="I313" s="48"/>
      <c r="J313" s="48"/>
    </row>
    <row r="314" spans="1:10" s="34" customFormat="1" ht="110.25" hidden="1" outlineLevel="3">
      <c r="A314" s="101"/>
      <c r="B314" s="46" t="s">
        <v>511</v>
      </c>
      <c r="C314" s="12"/>
      <c r="D314" s="13"/>
      <c r="E314" s="79"/>
      <c r="F314" s="80">
        <f t="shared" si="15"/>
        <v>0</v>
      </c>
      <c r="G314" s="113"/>
      <c r="H314" s="116"/>
      <c r="I314" s="102"/>
      <c r="J314" s="102"/>
    </row>
    <row r="315" spans="1:10" s="34" customFormat="1" ht="94.5" hidden="1" outlineLevel="3">
      <c r="A315" s="101"/>
      <c r="B315" s="46" t="s">
        <v>512</v>
      </c>
      <c r="C315" s="12"/>
      <c r="D315" s="13"/>
      <c r="E315" s="79"/>
      <c r="F315" s="80">
        <f t="shared" si="15"/>
        <v>0</v>
      </c>
      <c r="G315" s="113"/>
      <c r="H315" s="116"/>
      <c r="I315" s="102"/>
      <c r="J315" s="102"/>
    </row>
    <row r="316" spans="1:10" s="34" customFormat="1" ht="126" hidden="1" outlineLevel="3">
      <c r="A316" s="101"/>
      <c r="B316" s="46" t="s">
        <v>513</v>
      </c>
      <c r="C316" s="12"/>
      <c r="D316" s="13"/>
      <c r="E316" s="79"/>
      <c r="F316" s="80">
        <f t="shared" si="15"/>
        <v>0</v>
      </c>
      <c r="G316" s="113"/>
      <c r="H316" s="116"/>
      <c r="I316" s="102"/>
      <c r="J316" s="102"/>
    </row>
    <row r="317" spans="1:10" s="34" customFormat="1" ht="141.75" hidden="1" outlineLevel="3">
      <c r="A317" s="101"/>
      <c r="B317" s="128" t="s">
        <v>514</v>
      </c>
      <c r="C317" s="12"/>
      <c r="D317" s="13"/>
      <c r="E317" s="79"/>
      <c r="F317" s="80">
        <f t="shared" si="15"/>
        <v>0</v>
      </c>
      <c r="G317" s="113"/>
      <c r="H317" s="116"/>
      <c r="I317" s="102"/>
      <c r="J317" s="102"/>
    </row>
    <row r="318" spans="1:10" s="34" customFormat="1" ht="141.75" hidden="1" outlineLevel="3">
      <c r="A318" s="101"/>
      <c r="B318" s="128" t="s">
        <v>515</v>
      </c>
      <c r="C318" s="12"/>
      <c r="D318" s="13"/>
      <c r="E318" s="79"/>
      <c r="F318" s="80">
        <f t="shared" si="15"/>
        <v>0</v>
      </c>
      <c r="G318" s="113"/>
      <c r="H318" s="116"/>
      <c r="I318" s="102"/>
      <c r="J318" s="102"/>
    </row>
    <row r="319" spans="1:10" s="34" customFormat="1" ht="141.75" hidden="1" outlineLevel="3">
      <c r="A319" s="101"/>
      <c r="B319" s="128" t="s">
        <v>516</v>
      </c>
      <c r="C319" s="12"/>
      <c r="D319" s="13"/>
      <c r="E319" s="79"/>
      <c r="F319" s="80">
        <f t="shared" si="15"/>
        <v>0</v>
      </c>
      <c r="G319" s="113"/>
      <c r="H319" s="116"/>
      <c r="I319" s="102"/>
      <c r="J319" s="102"/>
    </row>
    <row r="320" spans="1:10" s="34" customFormat="1" ht="157.5" hidden="1" outlineLevel="3">
      <c r="A320" s="101"/>
      <c r="B320" s="128" t="s">
        <v>517</v>
      </c>
      <c r="C320" s="12"/>
      <c r="D320" s="13"/>
      <c r="E320" s="79"/>
      <c r="F320" s="80">
        <f t="shared" si="15"/>
        <v>0</v>
      </c>
      <c r="G320" s="113"/>
      <c r="H320" s="116"/>
      <c r="I320" s="102"/>
      <c r="J320" s="102"/>
    </row>
    <row r="321" spans="1:10" s="34" customFormat="1" ht="167.25" hidden="1" customHeight="1" outlineLevel="3">
      <c r="A321" s="101"/>
      <c r="B321" s="128" t="s">
        <v>518</v>
      </c>
      <c r="C321" s="12"/>
      <c r="D321" s="13"/>
      <c r="E321" s="79"/>
      <c r="F321" s="80">
        <f t="shared" si="15"/>
        <v>0</v>
      </c>
      <c r="G321" s="113"/>
      <c r="H321" s="116"/>
      <c r="I321" s="102"/>
      <c r="J321" s="102"/>
    </row>
    <row r="322" spans="1:10" s="34" customFormat="1" ht="94.5" hidden="1" outlineLevel="3">
      <c r="A322" s="101"/>
      <c r="B322" s="128" t="s">
        <v>519</v>
      </c>
      <c r="C322" s="12"/>
      <c r="D322" s="13"/>
      <c r="E322" s="79"/>
      <c r="F322" s="80">
        <f t="shared" si="15"/>
        <v>0</v>
      </c>
      <c r="G322" s="113"/>
      <c r="H322" s="116"/>
      <c r="I322" s="102"/>
      <c r="J322" s="102"/>
    </row>
    <row r="323" spans="1:10" s="51" customFormat="1" ht="15.75" hidden="1" outlineLevel="1">
      <c r="A323" s="78">
        <v>10</v>
      </c>
      <c r="B323" s="81" t="s">
        <v>520</v>
      </c>
      <c r="C323" s="78">
        <v>1</v>
      </c>
      <c r="D323" s="78" t="s">
        <v>18</v>
      </c>
      <c r="E323" s="79">
        <v>283000000</v>
      </c>
      <c r="F323" s="80">
        <f t="shared" si="15"/>
        <v>283000000</v>
      </c>
      <c r="G323" s="62"/>
      <c r="H323" s="47"/>
      <c r="I323" s="48"/>
      <c r="J323" s="48"/>
    </row>
    <row r="324" spans="1:10" s="34" customFormat="1" ht="94.5" hidden="1" outlineLevel="3">
      <c r="A324" s="101"/>
      <c r="B324" s="46" t="s">
        <v>521</v>
      </c>
      <c r="C324" s="12"/>
      <c r="D324" s="13"/>
      <c r="E324" s="14"/>
      <c r="F324" s="14"/>
      <c r="G324" s="113"/>
      <c r="H324" s="116"/>
      <c r="I324" s="102"/>
      <c r="J324" s="102"/>
    </row>
    <row r="325" spans="1:10" s="51" customFormat="1" ht="15.75" collapsed="1">
      <c r="A325" s="76" t="s">
        <v>522</v>
      </c>
      <c r="B325" s="77" t="s">
        <v>523</v>
      </c>
      <c r="C325" s="78"/>
      <c r="D325" s="78"/>
      <c r="E325" s="79">
        <v>0</v>
      </c>
      <c r="F325" s="114">
        <f>SUM(F326:F484)</f>
        <v>5212796600</v>
      </c>
      <c r="G325" s="62"/>
      <c r="H325" s="47">
        <f t="shared" ref="H325:H388" si="16">+ROUND(E325*$I$12,-3)</f>
        <v>0</v>
      </c>
      <c r="I325" s="48">
        <f t="shared" ref="I325:I388" si="17">+ROUND(E325,0)</f>
        <v>0</v>
      </c>
      <c r="J325" s="48"/>
    </row>
    <row r="326" spans="1:10" s="34" customFormat="1" ht="15.75" hidden="1" outlineLevel="1">
      <c r="A326" s="101">
        <v>1</v>
      </c>
      <c r="B326" s="46" t="s">
        <v>289</v>
      </c>
      <c r="C326" s="12" t="s">
        <v>445</v>
      </c>
      <c r="D326" s="13">
        <v>6</v>
      </c>
      <c r="E326" s="14">
        <v>210637900</v>
      </c>
      <c r="F326" s="14">
        <f>+E326*D326</f>
        <v>1263827400</v>
      </c>
      <c r="G326" s="113"/>
      <c r="H326" s="47">
        <f t="shared" si="16"/>
        <v>0</v>
      </c>
      <c r="I326" s="48">
        <f t="shared" si="17"/>
        <v>210637900</v>
      </c>
      <c r="J326" s="102"/>
    </row>
    <row r="327" spans="1:10" s="34" customFormat="1" ht="409.5" hidden="1" outlineLevel="2">
      <c r="A327" s="101"/>
      <c r="B327" s="46" t="s">
        <v>290</v>
      </c>
      <c r="C327" s="12"/>
      <c r="D327" s="13"/>
      <c r="E327" s="14">
        <v>0</v>
      </c>
      <c r="F327" s="14">
        <f t="shared" ref="F327:F390" si="18">+E327*D327</f>
        <v>0</v>
      </c>
      <c r="G327" s="113"/>
      <c r="H327" s="47">
        <f t="shared" si="16"/>
        <v>0</v>
      </c>
      <c r="I327" s="48">
        <f t="shared" si="17"/>
        <v>0</v>
      </c>
      <c r="J327" s="102"/>
    </row>
    <row r="328" spans="1:10" s="34" customFormat="1" ht="15.75" hidden="1" outlineLevel="1">
      <c r="A328" s="101">
        <v>2</v>
      </c>
      <c r="B328" s="46" t="s">
        <v>291</v>
      </c>
      <c r="C328" s="12" t="s">
        <v>445</v>
      </c>
      <c r="D328" s="13">
        <v>3</v>
      </c>
      <c r="E328" s="14">
        <v>183723100</v>
      </c>
      <c r="F328" s="14">
        <f t="shared" si="18"/>
        <v>551169300</v>
      </c>
      <c r="G328" s="113"/>
      <c r="H328" s="47">
        <f t="shared" si="16"/>
        <v>0</v>
      </c>
      <c r="I328" s="48">
        <f t="shared" si="17"/>
        <v>183723100</v>
      </c>
      <c r="J328" s="102"/>
    </row>
    <row r="329" spans="1:10" s="34" customFormat="1" ht="393.75" hidden="1" outlineLevel="2">
      <c r="A329" s="101"/>
      <c r="B329" s="46" t="s">
        <v>292</v>
      </c>
      <c r="C329" s="12"/>
      <c r="D329" s="13"/>
      <c r="E329" s="14">
        <v>0</v>
      </c>
      <c r="F329" s="14">
        <f t="shared" si="18"/>
        <v>0</v>
      </c>
      <c r="G329" s="113"/>
      <c r="H329" s="47">
        <f t="shared" si="16"/>
        <v>0</v>
      </c>
      <c r="I329" s="48">
        <f t="shared" si="17"/>
        <v>0</v>
      </c>
      <c r="J329" s="102"/>
    </row>
    <row r="330" spans="1:10" s="34" customFormat="1" ht="15.75" hidden="1" outlineLevel="1">
      <c r="A330" s="101">
        <v>3</v>
      </c>
      <c r="B330" s="46" t="s">
        <v>293</v>
      </c>
      <c r="C330" s="12" t="s">
        <v>99</v>
      </c>
      <c r="D330" s="13">
        <v>1</v>
      </c>
      <c r="E330" s="14">
        <v>169680500</v>
      </c>
      <c r="F330" s="14">
        <f t="shared" si="18"/>
        <v>169680500</v>
      </c>
      <c r="G330" s="113"/>
      <c r="H330" s="47">
        <f t="shared" si="16"/>
        <v>0</v>
      </c>
      <c r="I330" s="48">
        <f t="shared" si="17"/>
        <v>169680500</v>
      </c>
      <c r="J330" s="102"/>
    </row>
    <row r="331" spans="1:10" s="34" customFormat="1" ht="141.75" hidden="1" outlineLevel="2">
      <c r="A331" s="101"/>
      <c r="B331" s="46" t="s">
        <v>294</v>
      </c>
      <c r="C331" s="12"/>
      <c r="D331" s="13"/>
      <c r="E331" s="14">
        <v>0</v>
      </c>
      <c r="F331" s="14">
        <f t="shared" si="18"/>
        <v>0</v>
      </c>
      <c r="G331" s="113"/>
      <c r="H331" s="47">
        <f t="shared" si="16"/>
        <v>0</v>
      </c>
      <c r="I331" s="48">
        <f t="shared" si="17"/>
        <v>0</v>
      </c>
      <c r="J331" s="102"/>
    </row>
    <row r="332" spans="1:10" s="34" customFormat="1" ht="47.25" hidden="1" outlineLevel="2">
      <c r="A332" s="101"/>
      <c r="B332" s="46" t="s">
        <v>295</v>
      </c>
      <c r="C332" s="12"/>
      <c r="D332" s="13"/>
      <c r="E332" s="14">
        <v>0</v>
      </c>
      <c r="F332" s="14">
        <f t="shared" si="18"/>
        <v>0</v>
      </c>
      <c r="G332" s="113"/>
      <c r="H332" s="47">
        <f t="shared" si="16"/>
        <v>0</v>
      </c>
      <c r="I332" s="48">
        <f t="shared" si="17"/>
        <v>0</v>
      </c>
      <c r="J332" s="102"/>
    </row>
    <row r="333" spans="1:10" s="34" customFormat="1" ht="126" hidden="1" outlineLevel="2">
      <c r="A333" s="101"/>
      <c r="B333" s="46" t="s">
        <v>296</v>
      </c>
      <c r="C333" s="12"/>
      <c r="D333" s="13"/>
      <c r="E333" s="14">
        <v>0</v>
      </c>
      <c r="F333" s="14">
        <f t="shared" si="18"/>
        <v>0</v>
      </c>
      <c r="G333" s="113"/>
      <c r="H333" s="47">
        <f t="shared" si="16"/>
        <v>0</v>
      </c>
      <c r="I333" s="48">
        <f t="shared" si="17"/>
        <v>0</v>
      </c>
      <c r="J333" s="102"/>
    </row>
    <row r="334" spans="1:10" s="34" customFormat="1" ht="47.25" hidden="1" outlineLevel="2">
      <c r="A334" s="101"/>
      <c r="B334" s="46" t="s">
        <v>297</v>
      </c>
      <c r="C334" s="12"/>
      <c r="D334" s="13"/>
      <c r="E334" s="14">
        <v>0</v>
      </c>
      <c r="F334" s="14">
        <f t="shared" si="18"/>
        <v>0</v>
      </c>
      <c r="G334" s="113"/>
      <c r="H334" s="47">
        <f t="shared" si="16"/>
        <v>0</v>
      </c>
      <c r="I334" s="48">
        <f t="shared" si="17"/>
        <v>0</v>
      </c>
      <c r="J334" s="102"/>
    </row>
    <row r="335" spans="1:10" s="34" customFormat="1" ht="47.25" hidden="1" outlineLevel="2">
      <c r="A335" s="101"/>
      <c r="B335" s="46" t="s">
        <v>298</v>
      </c>
      <c r="C335" s="12"/>
      <c r="D335" s="13"/>
      <c r="E335" s="14">
        <v>0</v>
      </c>
      <c r="F335" s="14">
        <f t="shared" si="18"/>
        <v>0</v>
      </c>
      <c r="G335" s="113"/>
      <c r="H335" s="47">
        <f t="shared" si="16"/>
        <v>0</v>
      </c>
      <c r="I335" s="48">
        <f t="shared" si="17"/>
        <v>0</v>
      </c>
      <c r="J335" s="102"/>
    </row>
    <row r="336" spans="1:10" s="34" customFormat="1" ht="47.25" hidden="1" outlineLevel="2">
      <c r="A336" s="101"/>
      <c r="B336" s="46" t="s">
        <v>299</v>
      </c>
      <c r="C336" s="12"/>
      <c r="D336" s="13"/>
      <c r="E336" s="14">
        <v>0</v>
      </c>
      <c r="F336" s="14">
        <f t="shared" si="18"/>
        <v>0</v>
      </c>
      <c r="G336" s="113"/>
      <c r="H336" s="47">
        <f t="shared" si="16"/>
        <v>0</v>
      </c>
      <c r="I336" s="48">
        <f t="shared" si="17"/>
        <v>0</v>
      </c>
      <c r="J336" s="102"/>
    </row>
    <row r="337" spans="1:10" s="34" customFormat="1" ht="47.25" hidden="1" outlineLevel="2">
      <c r="A337" s="101"/>
      <c r="B337" s="46" t="s">
        <v>300</v>
      </c>
      <c r="C337" s="12"/>
      <c r="D337" s="13"/>
      <c r="E337" s="14">
        <v>0</v>
      </c>
      <c r="F337" s="14">
        <f t="shared" si="18"/>
        <v>0</v>
      </c>
      <c r="G337" s="113"/>
      <c r="H337" s="47">
        <f t="shared" si="16"/>
        <v>0</v>
      </c>
      <c r="I337" s="48">
        <f t="shared" si="17"/>
        <v>0</v>
      </c>
      <c r="J337" s="102"/>
    </row>
    <row r="338" spans="1:10" s="34" customFormat="1" ht="220.5" hidden="1" outlineLevel="2">
      <c r="A338" s="101"/>
      <c r="B338" s="46" t="s">
        <v>301</v>
      </c>
      <c r="C338" s="12"/>
      <c r="D338" s="13"/>
      <c r="E338" s="14">
        <v>0</v>
      </c>
      <c r="F338" s="14">
        <f t="shared" si="18"/>
        <v>0</v>
      </c>
      <c r="G338" s="113"/>
      <c r="H338" s="47">
        <f t="shared" si="16"/>
        <v>0</v>
      </c>
      <c r="I338" s="48">
        <f t="shared" si="17"/>
        <v>0</v>
      </c>
      <c r="J338" s="102"/>
    </row>
    <row r="339" spans="1:10" s="34" customFormat="1" ht="63" hidden="1" outlineLevel="2">
      <c r="A339" s="101"/>
      <c r="B339" s="46" t="s">
        <v>302</v>
      </c>
      <c r="C339" s="12"/>
      <c r="D339" s="13"/>
      <c r="E339" s="14">
        <v>0</v>
      </c>
      <c r="F339" s="14">
        <f t="shared" si="18"/>
        <v>0</v>
      </c>
      <c r="G339" s="113"/>
      <c r="H339" s="47">
        <f t="shared" si="16"/>
        <v>0</v>
      </c>
      <c r="I339" s="48">
        <f t="shared" si="17"/>
        <v>0</v>
      </c>
      <c r="J339" s="102"/>
    </row>
    <row r="340" spans="1:10" s="34" customFormat="1" ht="78.75" hidden="1" outlineLevel="2">
      <c r="A340" s="101"/>
      <c r="B340" s="46" t="s">
        <v>303</v>
      </c>
      <c r="C340" s="12"/>
      <c r="D340" s="13"/>
      <c r="E340" s="14">
        <v>0</v>
      </c>
      <c r="F340" s="14">
        <f t="shared" si="18"/>
        <v>0</v>
      </c>
      <c r="G340" s="113"/>
      <c r="H340" s="47">
        <f t="shared" si="16"/>
        <v>0</v>
      </c>
      <c r="I340" s="48">
        <f t="shared" si="17"/>
        <v>0</v>
      </c>
      <c r="J340" s="102"/>
    </row>
    <row r="341" spans="1:10" s="34" customFormat="1" ht="47.25" hidden="1" outlineLevel="2">
      <c r="A341" s="101"/>
      <c r="B341" s="46" t="s">
        <v>304</v>
      </c>
      <c r="C341" s="12"/>
      <c r="D341" s="13"/>
      <c r="E341" s="14">
        <v>0</v>
      </c>
      <c r="F341" s="14">
        <f t="shared" si="18"/>
        <v>0</v>
      </c>
      <c r="G341" s="113"/>
      <c r="H341" s="47">
        <f t="shared" si="16"/>
        <v>0</v>
      </c>
      <c r="I341" s="48">
        <f t="shared" si="17"/>
        <v>0</v>
      </c>
      <c r="J341" s="102"/>
    </row>
    <row r="342" spans="1:10" s="34" customFormat="1" ht="15.75" hidden="1" outlineLevel="2">
      <c r="A342" s="101"/>
      <c r="B342" s="46" t="s">
        <v>305</v>
      </c>
      <c r="C342" s="12"/>
      <c r="D342" s="13"/>
      <c r="E342" s="14">
        <v>0</v>
      </c>
      <c r="F342" s="14">
        <f t="shared" si="18"/>
        <v>0</v>
      </c>
      <c r="G342" s="113"/>
      <c r="H342" s="47">
        <f t="shared" si="16"/>
        <v>0</v>
      </c>
      <c r="I342" s="48">
        <f t="shared" si="17"/>
        <v>0</v>
      </c>
      <c r="J342" s="102"/>
    </row>
    <row r="343" spans="1:10" s="34" customFormat="1" ht="15.75" hidden="1" outlineLevel="2">
      <c r="A343" s="101"/>
      <c r="B343" s="46" t="s">
        <v>306</v>
      </c>
      <c r="C343" s="12"/>
      <c r="D343" s="13"/>
      <c r="E343" s="14">
        <v>0</v>
      </c>
      <c r="F343" s="14">
        <f t="shared" si="18"/>
        <v>0</v>
      </c>
      <c r="G343" s="113"/>
      <c r="H343" s="47">
        <f t="shared" si="16"/>
        <v>0</v>
      </c>
      <c r="I343" s="48">
        <f t="shared" si="17"/>
        <v>0</v>
      </c>
      <c r="J343" s="102"/>
    </row>
    <row r="344" spans="1:10" s="34" customFormat="1" ht="15.75" hidden="1" outlineLevel="1">
      <c r="A344" s="101">
        <v>4</v>
      </c>
      <c r="B344" s="46" t="s">
        <v>307</v>
      </c>
      <c r="C344" s="12" t="s">
        <v>99</v>
      </c>
      <c r="D344" s="13">
        <v>1</v>
      </c>
      <c r="E344" s="14">
        <v>105319500</v>
      </c>
      <c r="F344" s="14">
        <f t="shared" si="18"/>
        <v>105319500</v>
      </c>
      <c r="G344" s="113"/>
      <c r="H344" s="47">
        <f t="shared" si="16"/>
        <v>0</v>
      </c>
      <c r="I344" s="48">
        <f t="shared" si="17"/>
        <v>105319500</v>
      </c>
      <c r="J344" s="102"/>
    </row>
    <row r="345" spans="1:10" s="34" customFormat="1" ht="31.5" hidden="1" outlineLevel="2">
      <c r="A345" s="101"/>
      <c r="B345" s="46" t="s">
        <v>308</v>
      </c>
      <c r="C345" s="12"/>
      <c r="D345" s="13"/>
      <c r="E345" s="14">
        <v>0</v>
      </c>
      <c r="F345" s="14">
        <f t="shared" si="18"/>
        <v>0</v>
      </c>
      <c r="G345" s="113"/>
      <c r="H345" s="47">
        <f t="shared" si="16"/>
        <v>0</v>
      </c>
      <c r="I345" s="48">
        <f t="shared" si="17"/>
        <v>0</v>
      </c>
      <c r="J345" s="102"/>
    </row>
    <row r="346" spans="1:10" s="34" customFormat="1" ht="15.75" hidden="1" outlineLevel="2">
      <c r="A346" s="101"/>
      <c r="B346" s="46" t="s">
        <v>305</v>
      </c>
      <c r="C346" s="12"/>
      <c r="D346" s="13"/>
      <c r="E346" s="14">
        <v>0</v>
      </c>
      <c r="F346" s="14">
        <f t="shared" si="18"/>
        <v>0</v>
      </c>
      <c r="G346" s="113"/>
      <c r="H346" s="47">
        <f t="shared" si="16"/>
        <v>0</v>
      </c>
      <c r="I346" s="48">
        <f t="shared" si="17"/>
        <v>0</v>
      </c>
      <c r="J346" s="102"/>
    </row>
    <row r="347" spans="1:10" s="34" customFormat="1" ht="15.75" hidden="1" outlineLevel="2">
      <c r="A347" s="101"/>
      <c r="B347" s="46" t="s">
        <v>306</v>
      </c>
      <c r="C347" s="12"/>
      <c r="D347" s="13"/>
      <c r="E347" s="14">
        <v>0</v>
      </c>
      <c r="F347" s="14">
        <f t="shared" si="18"/>
        <v>0</v>
      </c>
      <c r="G347" s="113"/>
      <c r="H347" s="47">
        <f t="shared" si="16"/>
        <v>0</v>
      </c>
      <c r="I347" s="48">
        <f t="shared" si="17"/>
        <v>0</v>
      </c>
      <c r="J347" s="102"/>
    </row>
    <row r="348" spans="1:10" s="34" customFormat="1" ht="15.75" hidden="1" outlineLevel="1">
      <c r="A348" s="101">
        <v>5</v>
      </c>
      <c r="B348" s="46" t="s">
        <v>309</v>
      </c>
      <c r="C348" s="12" t="s">
        <v>99</v>
      </c>
      <c r="D348" s="13">
        <v>1</v>
      </c>
      <c r="E348" s="14">
        <v>195426000</v>
      </c>
      <c r="F348" s="14">
        <f t="shared" si="18"/>
        <v>195426000</v>
      </c>
      <c r="G348" s="113"/>
      <c r="H348" s="47">
        <f t="shared" si="16"/>
        <v>0</v>
      </c>
      <c r="I348" s="48">
        <f t="shared" si="17"/>
        <v>195426000</v>
      </c>
      <c r="J348" s="102"/>
    </row>
    <row r="349" spans="1:10" s="34" customFormat="1" ht="173.25" hidden="1" outlineLevel="2">
      <c r="A349" s="101"/>
      <c r="B349" s="46" t="s">
        <v>310</v>
      </c>
      <c r="C349" s="12"/>
      <c r="D349" s="13"/>
      <c r="E349" s="14">
        <v>0</v>
      </c>
      <c r="F349" s="14">
        <f t="shared" si="18"/>
        <v>0</v>
      </c>
      <c r="G349" s="113"/>
      <c r="H349" s="47">
        <f t="shared" si="16"/>
        <v>0</v>
      </c>
      <c r="I349" s="48">
        <f t="shared" si="17"/>
        <v>0</v>
      </c>
      <c r="J349" s="102"/>
    </row>
    <row r="350" spans="1:10" s="34" customFormat="1" ht="15.75" hidden="1" outlineLevel="2">
      <c r="A350" s="101"/>
      <c r="B350" s="46" t="s">
        <v>311</v>
      </c>
      <c r="C350" s="12"/>
      <c r="D350" s="13"/>
      <c r="E350" s="14">
        <v>0</v>
      </c>
      <c r="F350" s="14">
        <f t="shared" si="18"/>
        <v>0</v>
      </c>
      <c r="G350" s="113"/>
      <c r="H350" s="47">
        <f t="shared" si="16"/>
        <v>0</v>
      </c>
      <c r="I350" s="48">
        <f t="shared" si="17"/>
        <v>0</v>
      </c>
      <c r="J350" s="102"/>
    </row>
    <row r="351" spans="1:10" s="34" customFormat="1" ht="15.75" hidden="1" outlineLevel="2">
      <c r="A351" s="101"/>
      <c r="B351" s="46" t="s">
        <v>312</v>
      </c>
      <c r="C351" s="12"/>
      <c r="D351" s="13"/>
      <c r="E351" s="14">
        <v>0</v>
      </c>
      <c r="F351" s="14">
        <f t="shared" si="18"/>
        <v>0</v>
      </c>
      <c r="G351" s="113"/>
      <c r="H351" s="47">
        <f t="shared" si="16"/>
        <v>0</v>
      </c>
      <c r="I351" s="48">
        <f t="shared" si="17"/>
        <v>0</v>
      </c>
      <c r="J351" s="102"/>
    </row>
    <row r="352" spans="1:10" s="34" customFormat="1" ht="15.75" hidden="1" outlineLevel="2">
      <c r="A352" s="101"/>
      <c r="B352" s="46" t="s">
        <v>313</v>
      </c>
      <c r="C352" s="12"/>
      <c r="D352" s="13"/>
      <c r="E352" s="14">
        <v>0</v>
      </c>
      <c r="F352" s="14">
        <f t="shared" si="18"/>
        <v>0</v>
      </c>
      <c r="G352" s="113"/>
      <c r="H352" s="47">
        <f t="shared" si="16"/>
        <v>0</v>
      </c>
      <c r="I352" s="48">
        <f t="shared" si="17"/>
        <v>0</v>
      </c>
      <c r="J352" s="102"/>
    </row>
    <row r="353" spans="1:10" s="34" customFormat="1" ht="15.75" hidden="1" outlineLevel="2">
      <c r="A353" s="101"/>
      <c r="B353" s="46" t="s">
        <v>314</v>
      </c>
      <c r="C353" s="12"/>
      <c r="D353" s="13"/>
      <c r="E353" s="14">
        <v>0</v>
      </c>
      <c r="F353" s="14">
        <f t="shared" si="18"/>
        <v>0</v>
      </c>
      <c r="G353" s="113"/>
      <c r="H353" s="47">
        <f t="shared" si="16"/>
        <v>0</v>
      </c>
      <c r="I353" s="48">
        <f t="shared" si="17"/>
        <v>0</v>
      </c>
      <c r="J353" s="102"/>
    </row>
    <row r="354" spans="1:10" s="34" customFormat="1" ht="15.75" hidden="1" outlineLevel="2">
      <c r="A354" s="101"/>
      <c r="B354" s="46" t="s">
        <v>315</v>
      </c>
      <c r="C354" s="12"/>
      <c r="D354" s="13"/>
      <c r="E354" s="14">
        <v>0</v>
      </c>
      <c r="F354" s="14">
        <f t="shared" si="18"/>
        <v>0</v>
      </c>
      <c r="G354" s="113"/>
      <c r="H354" s="47">
        <f t="shared" si="16"/>
        <v>0</v>
      </c>
      <c r="I354" s="48">
        <f t="shared" si="17"/>
        <v>0</v>
      </c>
      <c r="J354" s="102"/>
    </row>
    <row r="355" spans="1:10" s="34" customFormat="1" ht="31.5" hidden="1" outlineLevel="2">
      <c r="A355" s="101"/>
      <c r="B355" s="46" t="s">
        <v>316</v>
      </c>
      <c r="C355" s="12"/>
      <c r="D355" s="13"/>
      <c r="E355" s="14">
        <v>0</v>
      </c>
      <c r="F355" s="14">
        <f t="shared" si="18"/>
        <v>0</v>
      </c>
      <c r="G355" s="113"/>
      <c r="H355" s="47">
        <f t="shared" si="16"/>
        <v>0</v>
      </c>
      <c r="I355" s="48">
        <f t="shared" si="17"/>
        <v>0</v>
      </c>
      <c r="J355" s="102"/>
    </row>
    <row r="356" spans="1:10" s="34" customFormat="1" ht="15.75" hidden="1" outlineLevel="2">
      <c r="A356" s="101"/>
      <c r="B356" s="46" t="s">
        <v>317</v>
      </c>
      <c r="C356" s="12"/>
      <c r="D356" s="13"/>
      <c r="E356" s="14">
        <v>0</v>
      </c>
      <c r="F356" s="14">
        <f t="shared" si="18"/>
        <v>0</v>
      </c>
      <c r="G356" s="113"/>
      <c r="H356" s="47">
        <f t="shared" si="16"/>
        <v>0</v>
      </c>
      <c r="I356" s="48">
        <f t="shared" si="17"/>
        <v>0</v>
      </c>
      <c r="J356" s="102"/>
    </row>
    <row r="357" spans="1:10" s="34" customFormat="1" ht="15.75" hidden="1" outlineLevel="2">
      <c r="A357" s="101"/>
      <c r="B357" s="46" t="s">
        <v>318</v>
      </c>
      <c r="C357" s="12"/>
      <c r="D357" s="13"/>
      <c r="E357" s="14">
        <v>0</v>
      </c>
      <c r="F357" s="14">
        <f t="shared" si="18"/>
        <v>0</v>
      </c>
      <c r="G357" s="113"/>
      <c r="H357" s="47">
        <f t="shared" si="16"/>
        <v>0</v>
      </c>
      <c r="I357" s="48">
        <f t="shared" si="17"/>
        <v>0</v>
      </c>
      <c r="J357" s="102"/>
    </row>
    <row r="358" spans="1:10" s="34" customFormat="1" ht="15.75" hidden="1" outlineLevel="2">
      <c r="A358" s="101"/>
      <c r="B358" s="46" t="s">
        <v>319</v>
      </c>
      <c r="C358" s="12"/>
      <c r="D358" s="13"/>
      <c r="E358" s="14">
        <v>0</v>
      </c>
      <c r="F358" s="14">
        <f t="shared" si="18"/>
        <v>0</v>
      </c>
      <c r="G358" s="113"/>
      <c r="H358" s="47">
        <f t="shared" si="16"/>
        <v>0</v>
      </c>
      <c r="I358" s="48">
        <f t="shared" si="17"/>
        <v>0</v>
      </c>
      <c r="J358" s="102"/>
    </row>
    <row r="359" spans="1:10" s="34" customFormat="1" ht="15.75" hidden="1" outlineLevel="2">
      <c r="A359" s="101"/>
      <c r="B359" s="46" t="s">
        <v>320</v>
      </c>
      <c r="C359" s="12"/>
      <c r="D359" s="13"/>
      <c r="E359" s="14">
        <v>0</v>
      </c>
      <c r="F359" s="14">
        <f t="shared" si="18"/>
        <v>0</v>
      </c>
      <c r="G359" s="113"/>
      <c r="H359" s="47">
        <f t="shared" si="16"/>
        <v>0</v>
      </c>
      <c r="I359" s="48">
        <f t="shared" si="17"/>
        <v>0</v>
      </c>
      <c r="J359" s="102"/>
    </row>
    <row r="360" spans="1:10" s="34" customFormat="1" ht="15.75" hidden="1" outlineLevel="2">
      <c r="A360" s="101"/>
      <c r="B360" s="46" t="s">
        <v>321</v>
      </c>
      <c r="C360" s="12"/>
      <c r="D360" s="13"/>
      <c r="E360" s="14">
        <v>0</v>
      </c>
      <c r="F360" s="14">
        <f t="shared" si="18"/>
        <v>0</v>
      </c>
      <c r="G360" s="113"/>
      <c r="H360" s="47">
        <f t="shared" si="16"/>
        <v>0</v>
      </c>
      <c r="I360" s="48">
        <f t="shared" si="17"/>
        <v>0</v>
      </c>
      <c r="J360" s="102"/>
    </row>
    <row r="361" spans="1:10" s="34" customFormat="1" ht="15.75" hidden="1" outlineLevel="2">
      <c r="A361" s="101"/>
      <c r="B361" s="46" t="s">
        <v>322</v>
      </c>
      <c r="C361" s="12"/>
      <c r="D361" s="13"/>
      <c r="E361" s="14">
        <v>0</v>
      </c>
      <c r="F361" s="14">
        <f t="shared" si="18"/>
        <v>0</v>
      </c>
      <c r="G361" s="113"/>
      <c r="H361" s="47">
        <f t="shared" si="16"/>
        <v>0</v>
      </c>
      <c r="I361" s="48">
        <f t="shared" si="17"/>
        <v>0</v>
      </c>
      <c r="J361" s="102"/>
    </row>
    <row r="362" spans="1:10" s="34" customFormat="1" ht="15.75" hidden="1" outlineLevel="2">
      <c r="A362" s="101"/>
      <c r="B362" s="46" t="s">
        <v>323</v>
      </c>
      <c r="C362" s="12"/>
      <c r="D362" s="13"/>
      <c r="E362" s="14">
        <v>0</v>
      </c>
      <c r="F362" s="14">
        <f t="shared" si="18"/>
        <v>0</v>
      </c>
      <c r="G362" s="113"/>
      <c r="H362" s="47">
        <f t="shared" si="16"/>
        <v>0</v>
      </c>
      <c r="I362" s="48">
        <f t="shared" si="17"/>
        <v>0</v>
      </c>
      <c r="J362" s="102"/>
    </row>
    <row r="363" spans="1:10" s="34" customFormat="1" ht="15.75" hidden="1" outlineLevel="2">
      <c r="A363" s="101"/>
      <c r="B363" s="46" t="s">
        <v>324</v>
      </c>
      <c r="C363" s="12"/>
      <c r="D363" s="13"/>
      <c r="E363" s="14">
        <v>0</v>
      </c>
      <c r="F363" s="14">
        <f t="shared" si="18"/>
        <v>0</v>
      </c>
      <c r="G363" s="113"/>
      <c r="H363" s="47">
        <f t="shared" si="16"/>
        <v>0</v>
      </c>
      <c r="I363" s="48">
        <f t="shared" si="17"/>
        <v>0</v>
      </c>
      <c r="J363" s="102"/>
    </row>
    <row r="364" spans="1:10" s="34" customFormat="1" ht="15.75" hidden="1" outlineLevel="2">
      <c r="A364" s="101"/>
      <c r="B364" s="46" t="s">
        <v>325</v>
      </c>
      <c r="C364" s="12"/>
      <c r="D364" s="13"/>
      <c r="E364" s="14">
        <v>0</v>
      </c>
      <c r="F364" s="14">
        <f t="shared" si="18"/>
        <v>0</v>
      </c>
      <c r="G364" s="113"/>
      <c r="H364" s="47">
        <f t="shared" si="16"/>
        <v>0</v>
      </c>
      <c r="I364" s="48">
        <f t="shared" si="17"/>
        <v>0</v>
      </c>
      <c r="J364" s="102"/>
    </row>
    <row r="365" spans="1:10" s="34" customFormat="1" ht="15.75" hidden="1" outlineLevel="2">
      <c r="A365" s="101"/>
      <c r="B365" s="46" t="s">
        <v>326</v>
      </c>
      <c r="C365" s="12"/>
      <c r="D365" s="13"/>
      <c r="E365" s="14">
        <v>0</v>
      </c>
      <c r="F365" s="14">
        <f t="shared" si="18"/>
        <v>0</v>
      </c>
      <c r="G365" s="113"/>
      <c r="H365" s="47">
        <f t="shared" si="16"/>
        <v>0</v>
      </c>
      <c r="I365" s="48">
        <f t="shared" si="17"/>
        <v>0</v>
      </c>
      <c r="J365" s="102"/>
    </row>
    <row r="366" spans="1:10" s="34" customFormat="1" ht="15.75" hidden="1" outlineLevel="2">
      <c r="A366" s="101"/>
      <c r="B366" s="46" t="s">
        <v>327</v>
      </c>
      <c r="C366" s="12"/>
      <c r="D366" s="13"/>
      <c r="E366" s="14">
        <v>0</v>
      </c>
      <c r="F366" s="14">
        <f t="shared" si="18"/>
        <v>0</v>
      </c>
      <c r="G366" s="113"/>
      <c r="H366" s="47">
        <f t="shared" si="16"/>
        <v>0</v>
      </c>
      <c r="I366" s="48">
        <f t="shared" si="17"/>
        <v>0</v>
      </c>
      <c r="J366" s="102"/>
    </row>
    <row r="367" spans="1:10" s="34" customFormat="1" ht="15.75" hidden="1" outlineLevel="2">
      <c r="A367" s="101"/>
      <c r="B367" s="46" t="s">
        <v>328</v>
      </c>
      <c r="C367" s="12"/>
      <c r="D367" s="13"/>
      <c r="E367" s="14">
        <v>0</v>
      </c>
      <c r="F367" s="14">
        <f t="shared" si="18"/>
        <v>0</v>
      </c>
      <c r="G367" s="113"/>
      <c r="H367" s="47">
        <f t="shared" si="16"/>
        <v>0</v>
      </c>
      <c r="I367" s="48">
        <f t="shared" si="17"/>
        <v>0</v>
      </c>
      <c r="J367" s="102"/>
    </row>
    <row r="368" spans="1:10" s="34" customFormat="1" ht="15.75" hidden="1" outlineLevel="1">
      <c r="A368" s="101">
        <v>6</v>
      </c>
      <c r="B368" s="46" t="s">
        <v>329</v>
      </c>
      <c r="C368" s="12" t="s">
        <v>99</v>
      </c>
      <c r="D368" s="13">
        <v>1</v>
      </c>
      <c r="E368" s="14">
        <v>99116600</v>
      </c>
      <c r="F368" s="14">
        <f t="shared" si="18"/>
        <v>99116600</v>
      </c>
      <c r="G368" s="113"/>
      <c r="H368" s="47">
        <f t="shared" si="16"/>
        <v>0</v>
      </c>
      <c r="I368" s="48">
        <f t="shared" si="17"/>
        <v>99116600</v>
      </c>
      <c r="J368" s="102"/>
    </row>
    <row r="369" spans="1:10" s="34" customFormat="1" ht="63" hidden="1" outlineLevel="2">
      <c r="A369" s="101"/>
      <c r="B369" s="46" t="s">
        <v>330</v>
      </c>
      <c r="C369" s="12"/>
      <c r="D369" s="13"/>
      <c r="E369" s="14">
        <v>0</v>
      </c>
      <c r="F369" s="14">
        <f t="shared" si="18"/>
        <v>0</v>
      </c>
      <c r="G369" s="113"/>
      <c r="H369" s="47">
        <f t="shared" si="16"/>
        <v>0</v>
      </c>
      <c r="I369" s="48">
        <f t="shared" si="17"/>
        <v>0</v>
      </c>
      <c r="J369" s="102"/>
    </row>
    <row r="370" spans="1:10" s="34" customFormat="1" ht="15.75" hidden="1" outlineLevel="1">
      <c r="A370" s="101">
        <v>7</v>
      </c>
      <c r="B370" s="46" t="s">
        <v>331</v>
      </c>
      <c r="C370" s="12" t="s">
        <v>99</v>
      </c>
      <c r="D370" s="13">
        <v>8</v>
      </c>
      <c r="E370" s="14">
        <v>11701800</v>
      </c>
      <c r="F370" s="14">
        <f t="shared" si="18"/>
        <v>93614400</v>
      </c>
      <c r="G370" s="113"/>
      <c r="H370" s="47">
        <f t="shared" si="16"/>
        <v>0</v>
      </c>
      <c r="I370" s="48">
        <f t="shared" si="17"/>
        <v>11701800</v>
      </c>
      <c r="J370" s="102"/>
    </row>
    <row r="371" spans="1:10" s="34" customFormat="1" ht="31.5" hidden="1" outlineLevel="2">
      <c r="A371" s="101"/>
      <c r="B371" s="46" t="s">
        <v>332</v>
      </c>
      <c r="C371" s="12"/>
      <c r="D371" s="13"/>
      <c r="E371" s="14">
        <v>0</v>
      </c>
      <c r="F371" s="14">
        <f t="shared" si="18"/>
        <v>0</v>
      </c>
      <c r="G371" s="113"/>
      <c r="H371" s="47">
        <f t="shared" si="16"/>
        <v>0</v>
      </c>
      <c r="I371" s="48">
        <f t="shared" si="17"/>
        <v>0</v>
      </c>
      <c r="J371" s="102"/>
    </row>
    <row r="372" spans="1:10" s="34" customFormat="1" ht="15.75" hidden="1" outlineLevel="2">
      <c r="A372" s="101"/>
      <c r="B372" s="46" t="s">
        <v>333</v>
      </c>
      <c r="C372" s="12"/>
      <c r="D372" s="13"/>
      <c r="E372" s="14">
        <v>0</v>
      </c>
      <c r="F372" s="14">
        <f t="shared" si="18"/>
        <v>0</v>
      </c>
      <c r="G372" s="113"/>
      <c r="H372" s="47">
        <f t="shared" si="16"/>
        <v>0</v>
      </c>
      <c r="I372" s="48">
        <f t="shared" si="17"/>
        <v>0</v>
      </c>
      <c r="J372" s="102"/>
    </row>
    <row r="373" spans="1:10" s="34" customFormat="1" ht="31.5" hidden="1" outlineLevel="2">
      <c r="A373" s="101"/>
      <c r="B373" s="46" t="s">
        <v>334</v>
      </c>
      <c r="C373" s="12"/>
      <c r="D373" s="13"/>
      <c r="E373" s="14">
        <v>0</v>
      </c>
      <c r="F373" s="14">
        <f t="shared" si="18"/>
        <v>0</v>
      </c>
      <c r="G373" s="113"/>
      <c r="H373" s="47">
        <f t="shared" si="16"/>
        <v>0</v>
      </c>
      <c r="I373" s="48">
        <f t="shared" si="17"/>
        <v>0</v>
      </c>
      <c r="J373" s="102"/>
    </row>
    <row r="374" spans="1:10" s="34" customFormat="1" ht="15.75" hidden="1" outlineLevel="2">
      <c r="A374" s="101"/>
      <c r="B374" s="46" t="s">
        <v>335</v>
      </c>
      <c r="C374" s="12"/>
      <c r="D374" s="13"/>
      <c r="E374" s="14">
        <v>0</v>
      </c>
      <c r="F374" s="14">
        <f t="shared" si="18"/>
        <v>0</v>
      </c>
      <c r="G374" s="113"/>
      <c r="H374" s="47">
        <f t="shared" si="16"/>
        <v>0</v>
      </c>
      <c r="I374" s="48">
        <f t="shared" si="17"/>
        <v>0</v>
      </c>
      <c r="J374" s="102"/>
    </row>
    <row r="375" spans="1:10" s="34" customFormat="1" ht="15.75" hidden="1" outlineLevel="1">
      <c r="A375" s="101">
        <v>8</v>
      </c>
      <c r="B375" s="46" t="s">
        <v>336</v>
      </c>
      <c r="C375" s="12" t="s">
        <v>99</v>
      </c>
      <c r="D375" s="13">
        <v>1</v>
      </c>
      <c r="E375" s="14">
        <v>210637900</v>
      </c>
      <c r="F375" s="14">
        <f t="shared" si="18"/>
        <v>210637900</v>
      </c>
      <c r="G375" s="113"/>
      <c r="H375" s="47">
        <f t="shared" si="16"/>
        <v>0</v>
      </c>
      <c r="I375" s="48">
        <f t="shared" si="17"/>
        <v>210637900</v>
      </c>
      <c r="J375" s="102"/>
    </row>
    <row r="376" spans="1:10" s="34" customFormat="1" ht="78.75" hidden="1" outlineLevel="2">
      <c r="A376" s="101"/>
      <c r="B376" s="46" t="s">
        <v>337</v>
      </c>
      <c r="C376" s="12"/>
      <c r="D376" s="13"/>
      <c r="E376" s="14">
        <v>0</v>
      </c>
      <c r="F376" s="14">
        <f t="shared" si="18"/>
        <v>0</v>
      </c>
      <c r="G376" s="113"/>
      <c r="H376" s="47">
        <f t="shared" si="16"/>
        <v>0</v>
      </c>
      <c r="I376" s="48">
        <f t="shared" si="17"/>
        <v>0</v>
      </c>
      <c r="J376" s="102"/>
    </row>
    <row r="377" spans="1:10" s="34" customFormat="1" ht="31.5" hidden="1" outlineLevel="2">
      <c r="A377" s="101"/>
      <c r="B377" s="46" t="s">
        <v>338</v>
      </c>
      <c r="C377" s="12"/>
      <c r="D377" s="13"/>
      <c r="E377" s="14">
        <v>0</v>
      </c>
      <c r="F377" s="14">
        <f t="shared" si="18"/>
        <v>0</v>
      </c>
      <c r="G377" s="113"/>
      <c r="H377" s="47">
        <f t="shared" si="16"/>
        <v>0</v>
      </c>
      <c r="I377" s="48">
        <f t="shared" si="17"/>
        <v>0</v>
      </c>
      <c r="J377" s="102"/>
    </row>
    <row r="378" spans="1:10" s="34" customFormat="1" ht="15.75" hidden="1" outlineLevel="2">
      <c r="A378" s="101"/>
      <c r="B378" s="46" t="s">
        <v>339</v>
      </c>
      <c r="C378" s="12"/>
      <c r="D378" s="13"/>
      <c r="E378" s="14">
        <v>0</v>
      </c>
      <c r="F378" s="14">
        <f t="shared" si="18"/>
        <v>0</v>
      </c>
      <c r="G378" s="113"/>
      <c r="H378" s="47">
        <f t="shared" si="16"/>
        <v>0</v>
      </c>
      <c r="I378" s="48">
        <f t="shared" si="17"/>
        <v>0</v>
      </c>
      <c r="J378" s="102"/>
    </row>
    <row r="379" spans="1:10" s="34" customFormat="1" ht="15.75" hidden="1" outlineLevel="2">
      <c r="A379" s="101"/>
      <c r="B379" s="46" t="s">
        <v>340</v>
      </c>
      <c r="C379" s="12"/>
      <c r="D379" s="13"/>
      <c r="E379" s="14">
        <v>0</v>
      </c>
      <c r="F379" s="14">
        <f t="shared" si="18"/>
        <v>0</v>
      </c>
      <c r="G379" s="113"/>
      <c r="H379" s="47">
        <f t="shared" si="16"/>
        <v>0</v>
      </c>
      <c r="I379" s="48">
        <f t="shared" si="17"/>
        <v>0</v>
      </c>
      <c r="J379" s="102"/>
    </row>
    <row r="380" spans="1:10" s="34" customFormat="1" ht="15.75" hidden="1" outlineLevel="2">
      <c r="A380" s="101"/>
      <c r="B380" s="46" t="s">
        <v>341</v>
      </c>
      <c r="C380" s="12"/>
      <c r="D380" s="13"/>
      <c r="E380" s="14">
        <v>0</v>
      </c>
      <c r="F380" s="14">
        <f t="shared" si="18"/>
        <v>0</v>
      </c>
      <c r="G380" s="113"/>
      <c r="H380" s="47">
        <f t="shared" si="16"/>
        <v>0</v>
      </c>
      <c r="I380" s="48">
        <f t="shared" si="17"/>
        <v>0</v>
      </c>
      <c r="J380" s="102"/>
    </row>
    <row r="381" spans="1:10" s="34" customFormat="1" ht="15.75" hidden="1" outlineLevel="2">
      <c r="A381" s="101"/>
      <c r="B381" s="46" t="s">
        <v>342</v>
      </c>
      <c r="C381" s="12"/>
      <c r="D381" s="13"/>
      <c r="E381" s="14">
        <v>0</v>
      </c>
      <c r="F381" s="14">
        <f t="shared" si="18"/>
        <v>0</v>
      </c>
      <c r="G381" s="113"/>
      <c r="H381" s="47">
        <f t="shared" si="16"/>
        <v>0</v>
      </c>
      <c r="I381" s="48">
        <f t="shared" si="17"/>
        <v>0</v>
      </c>
      <c r="J381" s="102"/>
    </row>
    <row r="382" spans="1:10" s="34" customFormat="1" ht="15.75" hidden="1" outlineLevel="2">
      <c r="A382" s="101"/>
      <c r="B382" s="46" t="s">
        <v>343</v>
      </c>
      <c r="C382" s="12"/>
      <c r="D382" s="13"/>
      <c r="E382" s="14">
        <v>0</v>
      </c>
      <c r="F382" s="14">
        <f t="shared" si="18"/>
        <v>0</v>
      </c>
      <c r="G382" s="113"/>
      <c r="H382" s="47">
        <f t="shared" si="16"/>
        <v>0</v>
      </c>
      <c r="I382" s="48">
        <f t="shared" si="17"/>
        <v>0</v>
      </c>
      <c r="J382" s="102"/>
    </row>
    <row r="383" spans="1:10" s="34" customFormat="1" ht="15.75" hidden="1" outlineLevel="2">
      <c r="A383" s="101"/>
      <c r="B383" s="46" t="s">
        <v>344</v>
      </c>
      <c r="C383" s="12"/>
      <c r="D383" s="13"/>
      <c r="E383" s="14">
        <v>0</v>
      </c>
      <c r="F383" s="14">
        <f t="shared" si="18"/>
        <v>0</v>
      </c>
      <c r="G383" s="113"/>
      <c r="H383" s="47">
        <f t="shared" si="16"/>
        <v>0</v>
      </c>
      <c r="I383" s="48">
        <f t="shared" si="17"/>
        <v>0</v>
      </c>
      <c r="J383" s="102"/>
    </row>
    <row r="384" spans="1:10" s="34" customFormat="1" ht="15.75" hidden="1" outlineLevel="2">
      <c r="A384" s="101"/>
      <c r="B384" s="46" t="s">
        <v>345</v>
      </c>
      <c r="C384" s="12"/>
      <c r="D384" s="13"/>
      <c r="E384" s="14">
        <v>0</v>
      </c>
      <c r="F384" s="14">
        <f t="shared" si="18"/>
        <v>0</v>
      </c>
      <c r="G384" s="113"/>
      <c r="H384" s="47">
        <f t="shared" si="16"/>
        <v>0</v>
      </c>
      <c r="I384" s="48">
        <f t="shared" si="17"/>
        <v>0</v>
      </c>
      <c r="J384" s="102"/>
    </row>
    <row r="385" spans="1:10" s="34" customFormat="1" ht="15.75" hidden="1" outlineLevel="2">
      <c r="A385" s="101"/>
      <c r="B385" s="46" t="s">
        <v>346</v>
      </c>
      <c r="C385" s="12"/>
      <c r="D385" s="13"/>
      <c r="E385" s="14">
        <v>0</v>
      </c>
      <c r="F385" s="14">
        <f t="shared" si="18"/>
        <v>0</v>
      </c>
      <c r="G385" s="113"/>
      <c r="H385" s="47">
        <f t="shared" si="16"/>
        <v>0</v>
      </c>
      <c r="I385" s="48">
        <f t="shared" si="17"/>
        <v>0</v>
      </c>
      <c r="J385" s="102"/>
    </row>
    <row r="386" spans="1:10" s="34" customFormat="1" ht="15.75" hidden="1" outlineLevel="1">
      <c r="A386" s="101">
        <v>9</v>
      </c>
      <c r="B386" s="46" t="s">
        <v>347</v>
      </c>
      <c r="C386" s="12" t="s">
        <v>99</v>
      </c>
      <c r="D386" s="13">
        <v>1</v>
      </c>
      <c r="E386" s="14">
        <v>143468600</v>
      </c>
      <c r="F386" s="14">
        <f t="shared" si="18"/>
        <v>143468600</v>
      </c>
      <c r="G386" s="113"/>
      <c r="H386" s="47">
        <f t="shared" si="16"/>
        <v>0</v>
      </c>
      <c r="I386" s="48">
        <f t="shared" si="17"/>
        <v>143468600</v>
      </c>
      <c r="J386" s="102"/>
    </row>
    <row r="387" spans="1:10" s="34" customFormat="1" ht="15.75" hidden="1" outlineLevel="2">
      <c r="A387" s="101"/>
      <c r="B387" s="46" t="s">
        <v>348</v>
      </c>
      <c r="C387" s="12"/>
      <c r="D387" s="13"/>
      <c r="E387" s="14">
        <v>0</v>
      </c>
      <c r="F387" s="14">
        <f t="shared" si="18"/>
        <v>0</v>
      </c>
      <c r="G387" s="113"/>
      <c r="H387" s="47">
        <f t="shared" si="16"/>
        <v>0</v>
      </c>
      <c r="I387" s="48">
        <f t="shared" si="17"/>
        <v>0</v>
      </c>
      <c r="J387" s="102"/>
    </row>
    <row r="388" spans="1:10" s="34" customFormat="1" ht="15.75" hidden="1" outlineLevel="2">
      <c r="A388" s="101"/>
      <c r="B388" s="46" t="s">
        <v>349</v>
      </c>
      <c r="C388" s="12"/>
      <c r="D388" s="13"/>
      <c r="E388" s="14">
        <v>0</v>
      </c>
      <c r="F388" s="14">
        <f t="shared" si="18"/>
        <v>0</v>
      </c>
      <c r="G388" s="113"/>
      <c r="H388" s="47">
        <f t="shared" si="16"/>
        <v>0</v>
      </c>
      <c r="I388" s="48">
        <f t="shared" si="17"/>
        <v>0</v>
      </c>
      <c r="J388" s="102"/>
    </row>
    <row r="389" spans="1:10" s="34" customFormat="1" ht="15.75" hidden="1" outlineLevel="2">
      <c r="A389" s="101"/>
      <c r="B389" s="46" t="s">
        <v>350</v>
      </c>
      <c r="C389" s="12"/>
      <c r="D389" s="13"/>
      <c r="E389" s="14">
        <v>0</v>
      </c>
      <c r="F389" s="14">
        <f t="shared" si="18"/>
        <v>0</v>
      </c>
      <c r="G389" s="113"/>
      <c r="H389" s="47">
        <f t="shared" ref="H389:H452" si="19">+ROUND(E389*$I$12,-3)</f>
        <v>0</v>
      </c>
      <c r="I389" s="48">
        <f t="shared" ref="I389:I452" si="20">+ROUND(E389,0)</f>
        <v>0</v>
      </c>
      <c r="J389" s="102"/>
    </row>
    <row r="390" spans="1:10" s="34" customFormat="1" ht="15.75" hidden="1" outlineLevel="2">
      <c r="A390" s="101"/>
      <c r="B390" s="46" t="s">
        <v>351</v>
      </c>
      <c r="C390" s="12"/>
      <c r="D390" s="13"/>
      <c r="E390" s="14">
        <v>0</v>
      </c>
      <c r="F390" s="14">
        <f t="shared" si="18"/>
        <v>0</v>
      </c>
      <c r="G390" s="113"/>
      <c r="H390" s="47">
        <f t="shared" si="19"/>
        <v>0</v>
      </c>
      <c r="I390" s="48">
        <f t="shared" si="20"/>
        <v>0</v>
      </c>
      <c r="J390" s="102"/>
    </row>
    <row r="391" spans="1:10" s="34" customFormat="1" ht="15.75" hidden="1" outlineLevel="2">
      <c r="A391" s="101"/>
      <c r="B391" s="46" t="s">
        <v>352</v>
      </c>
      <c r="C391" s="12"/>
      <c r="D391" s="13"/>
      <c r="E391" s="14">
        <v>0</v>
      </c>
      <c r="F391" s="14">
        <f t="shared" ref="F391:F454" si="21">+E391*D391</f>
        <v>0</v>
      </c>
      <c r="G391" s="113"/>
      <c r="H391" s="47">
        <f t="shared" si="19"/>
        <v>0</v>
      </c>
      <c r="I391" s="48">
        <f t="shared" si="20"/>
        <v>0</v>
      </c>
      <c r="J391" s="102"/>
    </row>
    <row r="392" spans="1:10" s="34" customFormat="1" ht="15.75" hidden="1" outlineLevel="2">
      <c r="A392" s="101"/>
      <c r="B392" s="46" t="s">
        <v>353</v>
      </c>
      <c r="C392" s="12"/>
      <c r="D392" s="13"/>
      <c r="E392" s="14">
        <v>0</v>
      </c>
      <c r="F392" s="14">
        <f t="shared" si="21"/>
        <v>0</v>
      </c>
      <c r="G392" s="113"/>
      <c r="H392" s="47">
        <f t="shared" si="19"/>
        <v>0</v>
      </c>
      <c r="I392" s="48">
        <f t="shared" si="20"/>
        <v>0</v>
      </c>
      <c r="J392" s="102"/>
    </row>
    <row r="393" spans="1:10" s="34" customFormat="1" ht="15.75" hidden="1" outlineLevel="2">
      <c r="A393" s="101"/>
      <c r="B393" s="46" t="s">
        <v>354</v>
      </c>
      <c r="C393" s="12"/>
      <c r="D393" s="13"/>
      <c r="E393" s="14">
        <v>0</v>
      </c>
      <c r="F393" s="14">
        <f t="shared" si="21"/>
        <v>0</v>
      </c>
      <c r="G393" s="113"/>
      <c r="H393" s="47">
        <f t="shared" si="19"/>
        <v>0</v>
      </c>
      <c r="I393" s="48">
        <f t="shared" si="20"/>
        <v>0</v>
      </c>
      <c r="J393" s="102"/>
    </row>
    <row r="394" spans="1:10" s="34" customFormat="1" ht="15.75" hidden="1" outlineLevel="2">
      <c r="A394" s="101"/>
      <c r="B394" s="46" t="s">
        <v>355</v>
      </c>
      <c r="C394" s="12"/>
      <c r="D394" s="13"/>
      <c r="E394" s="14">
        <v>0</v>
      </c>
      <c r="F394" s="14">
        <f t="shared" si="21"/>
        <v>0</v>
      </c>
      <c r="G394" s="113"/>
      <c r="H394" s="47">
        <f t="shared" si="19"/>
        <v>0</v>
      </c>
      <c r="I394" s="48">
        <f t="shared" si="20"/>
        <v>0</v>
      </c>
      <c r="J394" s="102"/>
    </row>
    <row r="395" spans="1:10" s="34" customFormat="1" ht="15.75" hidden="1" outlineLevel="2">
      <c r="A395" s="101"/>
      <c r="B395" s="46" t="s">
        <v>356</v>
      </c>
      <c r="C395" s="12"/>
      <c r="D395" s="13"/>
      <c r="E395" s="14">
        <v>0</v>
      </c>
      <c r="F395" s="14">
        <f t="shared" si="21"/>
        <v>0</v>
      </c>
      <c r="G395" s="113"/>
      <c r="H395" s="47">
        <f t="shared" si="19"/>
        <v>0</v>
      </c>
      <c r="I395" s="48">
        <f t="shared" si="20"/>
        <v>0</v>
      </c>
      <c r="J395" s="102"/>
    </row>
    <row r="396" spans="1:10" s="34" customFormat="1" ht="15.75" hidden="1" outlineLevel="1">
      <c r="A396" s="101">
        <v>10</v>
      </c>
      <c r="B396" s="46" t="s">
        <v>357</v>
      </c>
      <c r="C396" s="12" t="s">
        <v>99</v>
      </c>
      <c r="D396" s="13">
        <v>1</v>
      </c>
      <c r="E396" s="14">
        <v>2609200</v>
      </c>
      <c r="F396" s="14">
        <f t="shared" si="21"/>
        <v>2609200</v>
      </c>
      <c r="G396" s="113"/>
      <c r="H396" s="47">
        <f t="shared" si="19"/>
        <v>0</v>
      </c>
      <c r="I396" s="48">
        <f t="shared" si="20"/>
        <v>2609200</v>
      </c>
      <c r="J396" s="102"/>
    </row>
    <row r="397" spans="1:10" s="34" customFormat="1" ht="15.75" hidden="1" outlineLevel="1">
      <c r="A397" s="101">
        <v>11</v>
      </c>
      <c r="B397" s="46" t="s">
        <v>358</v>
      </c>
      <c r="C397" s="12" t="s">
        <v>99</v>
      </c>
      <c r="D397" s="13">
        <v>1</v>
      </c>
      <c r="E397" s="14">
        <v>39143500</v>
      </c>
      <c r="F397" s="14">
        <f t="shared" si="21"/>
        <v>39143500</v>
      </c>
      <c r="G397" s="113"/>
      <c r="H397" s="47">
        <f t="shared" si="19"/>
        <v>0</v>
      </c>
      <c r="I397" s="48">
        <f t="shared" si="20"/>
        <v>39143500</v>
      </c>
      <c r="J397" s="102"/>
    </row>
    <row r="398" spans="1:10" s="34" customFormat="1" ht="15.75" hidden="1" outlineLevel="2">
      <c r="A398" s="101"/>
      <c r="B398" s="46" t="s">
        <v>359</v>
      </c>
      <c r="C398" s="12"/>
      <c r="D398" s="13"/>
      <c r="E398" s="14">
        <v>0</v>
      </c>
      <c r="F398" s="14">
        <f t="shared" si="21"/>
        <v>0</v>
      </c>
      <c r="G398" s="113"/>
      <c r="H398" s="47">
        <f t="shared" si="19"/>
        <v>0</v>
      </c>
      <c r="I398" s="48">
        <f t="shared" si="20"/>
        <v>0</v>
      </c>
      <c r="J398" s="102"/>
    </row>
    <row r="399" spans="1:10" s="34" customFormat="1" ht="15.75" hidden="1" outlineLevel="2">
      <c r="A399" s="101"/>
      <c r="B399" s="46" t="s">
        <v>360</v>
      </c>
      <c r="C399" s="12"/>
      <c r="D399" s="13"/>
      <c r="E399" s="14">
        <v>0</v>
      </c>
      <c r="F399" s="14">
        <f t="shared" si="21"/>
        <v>0</v>
      </c>
      <c r="G399" s="113"/>
      <c r="H399" s="47">
        <f t="shared" si="19"/>
        <v>0</v>
      </c>
      <c r="I399" s="48">
        <f t="shared" si="20"/>
        <v>0</v>
      </c>
      <c r="J399" s="102"/>
    </row>
    <row r="400" spans="1:10" s="34" customFormat="1" ht="15.75" hidden="1" outlineLevel="2">
      <c r="A400" s="101"/>
      <c r="B400" s="46" t="s">
        <v>361</v>
      </c>
      <c r="C400" s="12"/>
      <c r="D400" s="13"/>
      <c r="E400" s="14">
        <v>0</v>
      </c>
      <c r="F400" s="14">
        <f t="shared" si="21"/>
        <v>0</v>
      </c>
      <c r="G400" s="113"/>
      <c r="H400" s="47">
        <f t="shared" si="19"/>
        <v>0</v>
      </c>
      <c r="I400" s="48">
        <f t="shared" si="20"/>
        <v>0</v>
      </c>
      <c r="J400" s="102"/>
    </row>
    <row r="401" spans="1:10" s="34" customFormat="1" ht="15.75" hidden="1" outlineLevel="2">
      <c r="A401" s="101"/>
      <c r="B401" s="46" t="s">
        <v>362</v>
      </c>
      <c r="C401" s="12"/>
      <c r="D401" s="13"/>
      <c r="E401" s="14">
        <v>0</v>
      </c>
      <c r="F401" s="14">
        <f t="shared" si="21"/>
        <v>0</v>
      </c>
      <c r="G401" s="113"/>
      <c r="H401" s="47">
        <f t="shared" si="19"/>
        <v>0</v>
      </c>
      <c r="I401" s="48">
        <f t="shared" si="20"/>
        <v>0</v>
      </c>
      <c r="J401" s="102"/>
    </row>
    <row r="402" spans="1:10" s="34" customFormat="1" ht="15.75" hidden="1" outlineLevel="1">
      <c r="A402" s="101">
        <v>12</v>
      </c>
      <c r="B402" s="46" t="s">
        <v>363</v>
      </c>
      <c r="C402" s="12" t="s">
        <v>99</v>
      </c>
      <c r="D402" s="13">
        <v>1</v>
      </c>
      <c r="E402" s="14">
        <v>27383400</v>
      </c>
      <c r="F402" s="14">
        <f t="shared" si="21"/>
        <v>27383400</v>
      </c>
      <c r="G402" s="113"/>
      <c r="H402" s="47">
        <f t="shared" si="19"/>
        <v>0</v>
      </c>
      <c r="I402" s="48">
        <f t="shared" si="20"/>
        <v>27383400</v>
      </c>
      <c r="J402" s="102"/>
    </row>
    <row r="403" spans="1:10" s="34" customFormat="1" ht="15.75" hidden="1" outlineLevel="2">
      <c r="A403" s="101"/>
      <c r="B403" s="46" t="s">
        <v>364</v>
      </c>
      <c r="C403" s="12"/>
      <c r="D403" s="13"/>
      <c r="E403" s="14">
        <v>0</v>
      </c>
      <c r="F403" s="14">
        <f t="shared" si="21"/>
        <v>0</v>
      </c>
      <c r="G403" s="113"/>
      <c r="H403" s="47">
        <f t="shared" si="19"/>
        <v>0</v>
      </c>
      <c r="I403" s="48">
        <f t="shared" si="20"/>
        <v>0</v>
      </c>
      <c r="J403" s="102"/>
    </row>
    <row r="404" spans="1:10" s="34" customFormat="1" ht="15.75" hidden="1" outlineLevel="2">
      <c r="A404" s="101"/>
      <c r="B404" s="46" t="s">
        <v>365</v>
      </c>
      <c r="C404" s="12"/>
      <c r="D404" s="13"/>
      <c r="E404" s="14">
        <v>0</v>
      </c>
      <c r="F404" s="14">
        <f t="shared" si="21"/>
        <v>0</v>
      </c>
      <c r="G404" s="113"/>
      <c r="H404" s="47">
        <f t="shared" si="19"/>
        <v>0</v>
      </c>
      <c r="I404" s="48">
        <f t="shared" si="20"/>
        <v>0</v>
      </c>
      <c r="J404" s="102"/>
    </row>
    <row r="405" spans="1:10" s="34" customFormat="1" ht="31.5" hidden="1" outlineLevel="1">
      <c r="A405" s="101">
        <v>13</v>
      </c>
      <c r="B405" s="46" t="s">
        <v>366</v>
      </c>
      <c r="C405" s="12" t="s">
        <v>99</v>
      </c>
      <c r="D405" s="13">
        <v>1</v>
      </c>
      <c r="E405" s="14">
        <v>86127800</v>
      </c>
      <c r="F405" s="14">
        <f t="shared" si="21"/>
        <v>86127800</v>
      </c>
      <c r="G405" s="113"/>
      <c r="H405" s="47">
        <f t="shared" si="19"/>
        <v>0</v>
      </c>
      <c r="I405" s="48">
        <f t="shared" si="20"/>
        <v>86127800</v>
      </c>
      <c r="J405" s="102"/>
    </row>
    <row r="406" spans="1:10" s="34" customFormat="1" ht="15.75" hidden="1" outlineLevel="2">
      <c r="A406" s="101"/>
      <c r="B406" s="46" t="s">
        <v>367</v>
      </c>
      <c r="C406" s="12"/>
      <c r="D406" s="13"/>
      <c r="E406" s="14">
        <v>0</v>
      </c>
      <c r="F406" s="14">
        <f t="shared" si="21"/>
        <v>0</v>
      </c>
      <c r="G406" s="113"/>
      <c r="H406" s="47">
        <f t="shared" si="19"/>
        <v>0</v>
      </c>
      <c r="I406" s="48">
        <f t="shared" si="20"/>
        <v>0</v>
      </c>
      <c r="J406" s="102"/>
    </row>
    <row r="407" spans="1:10" s="34" customFormat="1" ht="15.75" hidden="1" outlineLevel="1">
      <c r="A407" s="101">
        <v>14</v>
      </c>
      <c r="B407" s="46" t="s">
        <v>368</v>
      </c>
      <c r="C407" s="12" t="s">
        <v>99</v>
      </c>
      <c r="D407" s="13">
        <v>1</v>
      </c>
      <c r="E407" s="14">
        <v>143526900</v>
      </c>
      <c r="F407" s="14">
        <f t="shared" si="21"/>
        <v>143526900</v>
      </c>
      <c r="G407" s="113"/>
      <c r="H407" s="47">
        <f t="shared" si="19"/>
        <v>0</v>
      </c>
      <c r="I407" s="48">
        <f t="shared" si="20"/>
        <v>143526900</v>
      </c>
      <c r="J407" s="102"/>
    </row>
    <row r="408" spans="1:10" s="34" customFormat="1" ht="110.25" hidden="1" outlineLevel="2">
      <c r="A408" s="101"/>
      <c r="B408" s="46" t="s">
        <v>369</v>
      </c>
      <c r="C408" s="12"/>
      <c r="D408" s="13"/>
      <c r="E408" s="14">
        <v>0</v>
      </c>
      <c r="F408" s="14">
        <f t="shared" si="21"/>
        <v>0</v>
      </c>
      <c r="G408" s="113"/>
      <c r="H408" s="47">
        <f t="shared" si="19"/>
        <v>0</v>
      </c>
      <c r="I408" s="48">
        <f t="shared" si="20"/>
        <v>0</v>
      </c>
      <c r="J408" s="102"/>
    </row>
    <row r="409" spans="1:10" s="34" customFormat="1" ht="15.75" hidden="1" outlineLevel="2">
      <c r="A409" s="101"/>
      <c r="B409" s="46" t="s">
        <v>370</v>
      </c>
      <c r="C409" s="12"/>
      <c r="D409" s="13"/>
      <c r="E409" s="14">
        <v>0</v>
      </c>
      <c r="F409" s="14">
        <f t="shared" si="21"/>
        <v>0</v>
      </c>
      <c r="G409" s="113"/>
      <c r="H409" s="47">
        <f t="shared" si="19"/>
        <v>0</v>
      </c>
      <c r="I409" s="48">
        <f t="shared" si="20"/>
        <v>0</v>
      </c>
      <c r="J409" s="102"/>
    </row>
    <row r="410" spans="1:10" s="34" customFormat="1" ht="15.75" hidden="1" outlineLevel="2">
      <c r="A410" s="101"/>
      <c r="B410" s="46" t="s">
        <v>371</v>
      </c>
      <c r="C410" s="12"/>
      <c r="D410" s="13"/>
      <c r="E410" s="14">
        <v>0</v>
      </c>
      <c r="F410" s="14">
        <f t="shared" si="21"/>
        <v>0</v>
      </c>
      <c r="G410" s="113"/>
      <c r="H410" s="47">
        <f t="shared" si="19"/>
        <v>0</v>
      </c>
      <c r="I410" s="48">
        <f t="shared" si="20"/>
        <v>0</v>
      </c>
      <c r="J410" s="102"/>
    </row>
    <row r="411" spans="1:10" s="34" customFormat="1" ht="15.75" hidden="1" outlineLevel="2">
      <c r="A411" s="101"/>
      <c r="B411" s="46" t="s">
        <v>372</v>
      </c>
      <c r="C411" s="12"/>
      <c r="D411" s="13"/>
      <c r="E411" s="14">
        <v>0</v>
      </c>
      <c r="F411" s="14">
        <f t="shared" si="21"/>
        <v>0</v>
      </c>
      <c r="G411" s="113"/>
      <c r="H411" s="47">
        <f t="shared" si="19"/>
        <v>0</v>
      </c>
      <c r="I411" s="48">
        <f t="shared" si="20"/>
        <v>0</v>
      </c>
      <c r="J411" s="102"/>
    </row>
    <row r="412" spans="1:10" s="34" customFormat="1" ht="15.75" hidden="1" outlineLevel="2">
      <c r="A412" s="101"/>
      <c r="B412" s="46" t="s">
        <v>373</v>
      </c>
      <c r="C412" s="12"/>
      <c r="D412" s="13"/>
      <c r="E412" s="14">
        <v>0</v>
      </c>
      <c r="F412" s="14">
        <f t="shared" si="21"/>
        <v>0</v>
      </c>
      <c r="G412" s="113"/>
      <c r="H412" s="47">
        <f t="shared" si="19"/>
        <v>0</v>
      </c>
      <c r="I412" s="48">
        <f t="shared" si="20"/>
        <v>0</v>
      </c>
      <c r="J412" s="102"/>
    </row>
    <row r="413" spans="1:10" s="34" customFormat="1" ht="15.75" hidden="1" outlineLevel="1">
      <c r="A413" s="101">
        <v>15</v>
      </c>
      <c r="B413" s="46" t="s">
        <v>374</v>
      </c>
      <c r="C413" s="12" t="s">
        <v>99</v>
      </c>
      <c r="D413" s="13">
        <v>1</v>
      </c>
      <c r="E413" s="14">
        <v>120063900</v>
      </c>
      <c r="F413" s="14">
        <f t="shared" si="21"/>
        <v>120063900</v>
      </c>
      <c r="G413" s="113"/>
      <c r="H413" s="47">
        <f t="shared" si="19"/>
        <v>0</v>
      </c>
      <c r="I413" s="48">
        <f t="shared" si="20"/>
        <v>120063900</v>
      </c>
      <c r="J413" s="102"/>
    </row>
    <row r="414" spans="1:10" s="34" customFormat="1" ht="31.5" hidden="1" outlineLevel="2">
      <c r="A414" s="101"/>
      <c r="B414" s="46" t="s">
        <v>375</v>
      </c>
      <c r="C414" s="12"/>
      <c r="D414" s="13"/>
      <c r="E414" s="14">
        <v>0</v>
      </c>
      <c r="F414" s="14">
        <f t="shared" si="21"/>
        <v>0</v>
      </c>
      <c r="G414" s="113"/>
      <c r="H414" s="47">
        <f t="shared" si="19"/>
        <v>0</v>
      </c>
      <c r="I414" s="48">
        <f t="shared" si="20"/>
        <v>0</v>
      </c>
      <c r="J414" s="102"/>
    </row>
    <row r="415" spans="1:10" s="34" customFormat="1" ht="15.75" hidden="1" outlineLevel="2">
      <c r="A415" s="101"/>
      <c r="B415" s="46" t="s">
        <v>370</v>
      </c>
      <c r="C415" s="12"/>
      <c r="D415" s="13"/>
      <c r="E415" s="14">
        <v>0</v>
      </c>
      <c r="F415" s="14">
        <f t="shared" si="21"/>
        <v>0</v>
      </c>
      <c r="G415" s="113"/>
      <c r="H415" s="47">
        <f t="shared" si="19"/>
        <v>0</v>
      </c>
      <c r="I415" s="48">
        <f t="shared" si="20"/>
        <v>0</v>
      </c>
      <c r="J415" s="102"/>
    </row>
    <row r="416" spans="1:10" s="34" customFormat="1" ht="15.75" hidden="1" outlineLevel="2">
      <c r="A416" s="101"/>
      <c r="B416" s="46" t="s">
        <v>376</v>
      </c>
      <c r="C416" s="12"/>
      <c r="D416" s="13"/>
      <c r="E416" s="14">
        <v>0</v>
      </c>
      <c r="F416" s="14">
        <f t="shared" si="21"/>
        <v>0</v>
      </c>
      <c r="G416" s="113"/>
      <c r="H416" s="47">
        <f t="shared" si="19"/>
        <v>0</v>
      </c>
      <c r="I416" s="48">
        <f t="shared" si="20"/>
        <v>0</v>
      </c>
      <c r="J416" s="102"/>
    </row>
    <row r="417" spans="1:10" s="34" customFormat="1" ht="15.75" hidden="1" outlineLevel="2">
      <c r="A417" s="101"/>
      <c r="B417" s="46" t="s">
        <v>377</v>
      </c>
      <c r="C417" s="12"/>
      <c r="D417" s="13"/>
      <c r="E417" s="14">
        <v>0</v>
      </c>
      <c r="F417" s="14">
        <f t="shared" si="21"/>
        <v>0</v>
      </c>
      <c r="G417" s="113"/>
      <c r="H417" s="47">
        <f t="shared" si="19"/>
        <v>0</v>
      </c>
      <c r="I417" s="48">
        <f t="shared" si="20"/>
        <v>0</v>
      </c>
      <c r="J417" s="102"/>
    </row>
    <row r="418" spans="1:10" s="34" customFormat="1" ht="15.75" hidden="1" outlineLevel="2">
      <c r="A418" s="101"/>
      <c r="B418" s="46" t="s">
        <v>378</v>
      </c>
      <c r="C418" s="12"/>
      <c r="D418" s="13"/>
      <c r="E418" s="14">
        <v>0</v>
      </c>
      <c r="F418" s="14">
        <f t="shared" si="21"/>
        <v>0</v>
      </c>
      <c r="G418" s="113"/>
      <c r="H418" s="47">
        <f t="shared" si="19"/>
        <v>0</v>
      </c>
      <c r="I418" s="48">
        <f t="shared" si="20"/>
        <v>0</v>
      </c>
      <c r="J418" s="102"/>
    </row>
    <row r="419" spans="1:10" s="34" customFormat="1" ht="15.75" hidden="1" outlineLevel="2">
      <c r="A419" s="101"/>
      <c r="B419" s="46" t="s">
        <v>379</v>
      </c>
      <c r="C419" s="12"/>
      <c r="D419" s="13"/>
      <c r="E419" s="14">
        <v>0</v>
      </c>
      <c r="F419" s="14">
        <f t="shared" si="21"/>
        <v>0</v>
      </c>
      <c r="G419" s="113"/>
      <c r="H419" s="47">
        <f t="shared" si="19"/>
        <v>0</v>
      </c>
      <c r="I419" s="48">
        <f t="shared" si="20"/>
        <v>0</v>
      </c>
      <c r="J419" s="102"/>
    </row>
    <row r="420" spans="1:10" s="34" customFormat="1" ht="31.5" hidden="1" outlineLevel="1">
      <c r="A420" s="101">
        <v>16</v>
      </c>
      <c r="B420" s="46" t="s">
        <v>380</v>
      </c>
      <c r="C420" s="12" t="s">
        <v>99</v>
      </c>
      <c r="D420" s="13">
        <v>1</v>
      </c>
      <c r="E420" s="14">
        <v>14347300</v>
      </c>
      <c r="F420" s="14">
        <f t="shared" si="21"/>
        <v>14347300</v>
      </c>
      <c r="G420" s="113"/>
      <c r="H420" s="47">
        <f t="shared" si="19"/>
        <v>0</v>
      </c>
      <c r="I420" s="48">
        <f t="shared" si="20"/>
        <v>14347300</v>
      </c>
      <c r="J420" s="102"/>
    </row>
    <row r="421" spans="1:10" s="34" customFormat="1" ht="15.75" hidden="1" outlineLevel="2">
      <c r="A421" s="101"/>
      <c r="B421" s="46" t="s">
        <v>381</v>
      </c>
      <c r="C421" s="12"/>
      <c r="D421" s="13"/>
      <c r="E421" s="14">
        <v>0</v>
      </c>
      <c r="F421" s="14">
        <f t="shared" si="21"/>
        <v>0</v>
      </c>
      <c r="G421" s="113"/>
      <c r="H421" s="47">
        <f t="shared" si="19"/>
        <v>0</v>
      </c>
      <c r="I421" s="48">
        <f t="shared" si="20"/>
        <v>0</v>
      </c>
      <c r="J421" s="102"/>
    </row>
    <row r="422" spans="1:10" s="34" customFormat="1" ht="15.75" hidden="1" outlineLevel="2">
      <c r="A422" s="101"/>
      <c r="B422" s="46" t="s">
        <v>382</v>
      </c>
      <c r="C422" s="12"/>
      <c r="D422" s="13"/>
      <c r="E422" s="14">
        <v>0</v>
      </c>
      <c r="F422" s="14">
        <f t="shared" si="21"/>
        <v>0</v>
      </c>
      <c r="G422" s="113"/>
      <c r="H422" s="47">
        <f t="shared" si="19"/>
        <v>0</v>
      </c>
      <c r="I422" s="48">
        <f t="shared" si="20"/>
        <v>0</v>
      </c>
      <c r="J422" s="102"/>
    </row>
    <row r="423" spans="1:10" s="34" customFormat="1" ht="15.75" hidden="1" outlineLevel="2">
      <c r="A423" s="101"/>
      <c r="B423" s="46" t="s">
        <v>383</v>
      </c>
      <c r="C423" s="12"/>
      <c r="D423" s="13"/>
      <c r="E423" s="14">
        <v>0</v>
      </c>
      <c r="F423" s="14">
        <f t="shared" si="21"/>
        <v>0</v>
      </c>
      <c r="G423" s="113"/>
      <c r="H423" s="47">
        <f t="shared" si="19"/>
        <v>0</v>
      </c>
      <c r="I423" s="48">
        <f t="shared" si="20"/>
        <v>0</v>
      </c>
      <c r="J423" s="102"/>
    </row>
    <row r="424" spans="1:10" s="34" customFormat="1" ht="15.75" hidden="1" outlineLevel="1">
      <c r="A424" s="101">
        <v>17</v>
      </c>
      <c r="B424" s="46" t="s">
        <v>384</v>
      </c>
      <c r="C424" s="12" t="s">
        <v>99</v>
      </c>
      <c r="D424" s="13">
        <v>1</v>
      </c>
      <c r="E424" s="14">
        <v>78287000</v>
      </c>
      <c r="F424" s="14">
        <f t="shared" si="21"/>
        <v>78287000</v>
      </c>
      <c r="G424" s="113"/>
      <c r="H424" s="47">
        <f t="shared" si="19"/>
        <v>0</v>
      </c>
      <c r="I424" s="48">
        <f t="shared" si="20"/>
        <v>78287000</v>
      </c>
      <c r="J424" s="102"/>
    </row>
    <row r="425" spans="1:10" s="34" customFormat="1" ht="47.25" hidden="1" outlineLevel="2">
      <c r="A425" s="101"/>
      <c r="B425" s="46" t="s">
        <v>385</v>
      </c>
      <c r="C425" s="12"/>
      <c r="D425" s="13"/>
      <c r="E425" s="14">
        <v>0</v>
      </c>
      <c r="F425" s="14">
        <f t="shared" si="21"/>
        <v>0</v>
      </c>
      <c r="G425" s="113"/>
      <c r="H425" s="47">
        <f t="shared" si="19"/>
        <v>0</v>
      </c>
      <c r="I425" s="48">
        <f t="shared" si="20"/>
        <v>0</v>
      </c>
      <c r="J425" s="102"/>
    </row>
    <row r="426" spans="1:10" s="34" customFormat="1" ht="15.75" hidden="1" outlineLevel="2">
      <c r="A426" s="101"/>
      <c r="B426" s="46" t="s">
        <v>386</v>
      </c>
      <c r="C426" s="12"/>
      <c r="D426" s="13"/>
      <c r="E426" s="14">
        <v>0</v>
      </c>
      <c r="F426" s="14">
        <f t="shared" si="21"/>
        <v>0</v>
      </c>
      <c r="G426" s="113"/>
      <c r="H426" s="47">
        <f t="shared" si="19"/>
        <v>0</v>
      </c>
      <c r="I426" s="48">
        <f t="shared" si="20"/>
        <v>0</v>
      </c>
      <c r="J426" s="102"/>
    </row>
    <row r="427" spans="1:10" s="34" customFormat="1" ht="15.75" hidden="1" outlineLevel="2">
      <c r="A427" s="101"/>
      <c r="B427" s="46" t="s">
        <v>387</v>
      </c>
      <c r="C427" s="12"/>
      <c r="D427" s="13"/>
      <c r="E427" s="14">
        <v>0</v>
      </c>
      <c r="F427" s="14">
        <f t="shared" si="21"/>
        <v>0</v>
      </c>
      <c r="G427" s="113"/>
      <c r="H427" s="47">
        <f t="shared" si="19"/>
        <v>0</v>
      </c>
      <c r="I427" s="48">
        <f t="shared" si="20"/>
        <v>0</v>
      </c>
      <c r="J427" s="102"/>
    </row>
    <row r="428" spans="1:10" s="34" customFormat="1" ht="15.75" hidden="1" outlineLevel="1">
      <c r="A428" s="101">
        <v>18</v>
      </c>
      <c r="B428" s="46" t="s">
        <v>388</v>
      </c>
      <c r="C428" s="12" t="s">
        <v>446</v>
      </c>
      <c r="D428" s="13">
        <v>24</v>
      </c>
      <c r="E428" s="14">
        <v>9912100</v>
      </c>
      <c r="F428" s="14">
        <f t="shared" si="21"/>
        <v>237890400</v>
      </c>
      <c r="G428" s="113"/>
      <c r="H428" s="47">
        <f t="shared" si="19"/>
        <v>0</v>
      </c>
      <c r="I428" s="48">
        <f t="shared" si="20"/>
        <v>9912100</v>
      </c>
      <c r="J428" s="102"/>
    </row>
    <row r="429" spans="1:10" s="34" customFormat="1" ht="31.5" hidden="1" outlineLevel="2">
      <c r="A429" s="101"/>
      <c r="B429" s="46" t="s">
        <v>389</v>
      </c>
      <c r="C429" s="12"/>
      <c r="D429" s="13"/>
      <c r="E429" s="14">
        <v>0</v>
      </c>
      <c r="F429" s="14">
        <f t="shared" si="21"/>
        <v>0</v>
      </c>
      <c r="G429" s="113"/>
      <c r="H429" s="47">
        <f t="shared" si="19"/>
        <v>0</v>
      </c>
      <c r="I429" s="48">
        <f t="shared" si="20"/>
        <v>0</v>
      </c>
      <c r="J429" s="102"/>
    </row>
    <row r="430" spans="1:10" s="34" customFormat="1" ht="15.75" hidden="1" outlineLevel="2">
      <c r="A430" s="101"/>
      <c r="B430" s="46" t="s">
        <v>390</v>
      </c>
      <c r="C430" s="12"/>
      <c r="D430" s="13"/>
      <c r="E430" s="14">
        <v>0</v>
      </c>
      <c r="F430" s="14">
        <f t="shared" si="21"/>
        <v>0</v>
      </c>
      <c r="G430" s="113"/>
      <c r="H430" s="47">
        <f t="shared" si="19"/>
        <v>0</v>
      </c>
      <c r="I430" s="48">
        <f t="shared" si="20"/>
        <v>0</v>
      </c>
      <c r="J430" s="102"/>
    </row>
    <row r="431" spans="1:10" s="34" customFormat="1" ht="15.75" hidden="1" outlineLevel="2">
      <c r="A431" s="101"/>
      <c r="B431" s="46" t="s">
        <v>391</v>
      </c>
      <c r="C431" s="12"/>
      <c r="D431" s="13"/>
      <c r="E431" s="14">
        <v>0</v>
      </c>
      <c r="F431" s="14">
        <f t="shared" si="21"/>
        <v>0</v>
      </c>
      <c r="G431" s="113"/>
      <c r="H431" s="47">
        <f t="shared" si="19"/>
        <v>0</v>
      </c>
      <c r="I431" s="48">
        <f t="shared" si="20"/>
        <v>0</v>
      </c>
      <c r="J431" s="102"/>
    </row>
    <row r="432" spans="1:10" s="34" customFormat="1" ht="15.75" hidden="1" outlineLevel="1">
      <c r="A432" s="101">
        <v>19</v>
      </c>
      <c r="B432" s="46" t="s">
        <v>392</v>
      </c>
      <c r="C432" s="12" t="s">
        <v>100</v>
      </c>
      <c r="D432" s="13">
        <v>8</v>
      </c>
      <c r="E432" s="14">
        <v>5734300</v>
      </c>
      <c r="F432" s="14">
        <f t="shared" si="21"/>
        <v>45874400</v>
      </c>
      <c r="G432" s="113"/>
      <c r="H432" s="47">
        <f t="shared" si="19"/>
        <v>0</v>
      </c>
      <c r="I432" s="48">
        <f t="shared" si="20"/>
        <v>5734300</v>
      </c>
      <c r="J432" s="102"/>
    </row>
    <row r="433" spans="1:10" s="34" customFormat="1" ht="15.75" hidden="1" outlineLevel="2">
      <c r="A433" s="101"/>
      <c r="B433" s="46" t="s">
        <v>393</v>
      </c>
      <c r="C433" s="12"/>
      <c r="D433" s="13"/>
      <c r="E433" s="14">
        <v>0</v>
      </c>
      <c r="F433" s="14">
        <f t="shared" si="21"/>
        <v>0</v>
      </c>
      <c r="G433" s="113"/>
      <c r="H433" s="47">
        <f t="shared" si="19"/>
        <v>0</v>
      </c>
      <c r="I433" s="48">
        <f t="shared" si="20"/>
        <v>0</v>
      </c>
      <c r="J433" s="102"/>
    </row>
    <row r="434" spans="1:10" s="34" customFormat="1" ht="15.75" hidden="1" outlineLevel="2">
      <c r="A434" s="101"/>
      <c r="B434" s="46" t="s">
        <v>394</v>
      </c>
      <c r="C434" s="12"/>
      <c r="D434" s="13"/>
      <c r="E434" s="14">
        <v>0</v>
      </c>
      <c r="F434" s="14">
        <f t="shared" si="21"/>
        <v>0</v>
      </c>
      <c r="G434" s="113"/>
      <c r="H434" s="47">
        <f t="shared" si="19"/>
        <v>0</v>
      </c>
      <c r="I434" s="48">
        <f t="shared" si="20"/>
        <v>0</v>
      </c>
      <c r="J434" s="102"/>
    </row>
    <row r="435" spans="1:10" s="34" customFormat="1" ht="15.75" hidden="1" outlineLevel="2">
      <c r="A435" s="101"/>
      <c r="B435" s="46" t="s">
        <v>395</v>
      </c>
      <c r="C435" s="12"/>
      <c r="D435" s="13"/>
      <c r="E435" s="14">
        <v>0</v>
      </c>
      <c r="F435" s="14">
        <f t="shared" si="21"/>
        <v>0</v>
      </c>
      <c r="G435" s="113"/>
      <c r="H435" s="47">
        <f t="shared" si="19"/>
        <v>0</v>
      </c>
      <c r="I435" s="48">
        <f t="shared" si="20"/>
        <v>0</v>
      </c>
      <c r="J435" s="102"/>
    </row>
    <row r="436" spans="1:10" s="34" customFormat="1" ht="15.75" hidden="1" outlineLevel="2">
      <c r="A436" s="101"/>
      <c r="B436" s="46" t="s">
        <v>396</v>
      </c>
      <c r="C436" s="12"/>
      <c r="D436" s="13"/>
      <c r="E436" s="14">
        <v>0</v>
      </c>
      <c r="F436" s="14">
        <f t="shared" si="21"/>
        <v>0</v>
      </c>
      <c r="G436" s="113"/>
      <c r="H436" s="47">
        <f t="shared" si="19"/>
        <v>0</v>
      </c>
      <c r="I436" s="48">
        <f t="shared" si="20"/>
        <v>0</v>
      </c>
      <c r="J436" s="102"/>
    </row>
    <row r="437" spans="1:10" s="34" customFormat="1" ht="15.75" hidden="1" outlineLevel="1">
      <c r="A437" s="101">
        <v>20</v>
      </c>
      <c r="B437" s="46" t="s">
        <v>397</v>
      </c>
      <c r="C437" s="12" t="s">
        <v>100</v>
      </c>
      <c r="D437" s="13">
        <v>8</v>
      </c>
      <c r="E437" s="14">
        <v>3908300</v>
      </c>
      <c r="F437" s="14">
        <f t="shared" si="21"/>
        <v>31266400</v>
      </c>
      <c r="G437" s="113"/>
      <c r="H437" s="47">
        <f t="shared" si="19"/>
        <v>0</v>
      </c>
      <c r="I437" s="48">
        <f t="shared" si="20"/>
        <v>3908300</v>
      </c>
      <c r="J437" s="102"/>
    </row>
    <row r="438" spans="1:10" s="34" customFormat="1" ht="15.75" hidden="1" outlineLevel="1">
      <c r="A438" s="101">
        <v>21</v>
      </c>
      <c r="B438" s="46" t="s">
        <v>398</v>
      </c>
      <c r="C438" s="12" t="s">
        <v>100</v>
      </c>
      <c r="D438" s="13">
        <v>8</v>
      </c>
      <c r="E438" s="14">
        <v>4680500</v>
      </c>
      <c r="F438" s="14">
        <f t="shared" si="21"/>
        <v>37444000</v>
      </c>
      <c r="G438" s="113"/>
      <c r="H438" s="47">
        <f t="shared" si="19"/>
        <v>0</v>
      </c>
      <c r="I438" s="48">
        <f t="shared" si="20"/>
        <v>4680500</v>
      </c>
      <c r="J438" s="102"/>
    </row>
    <row r="439" spans="1:10" s="34" customFormat="1" ht="15.75" hidden="1" outlineLevel="2">
      <c r="A439" s="101"/>
      <c r="B439" s="46" t="s">
        <v>399</v>
      </c>
      <c r="C439" s="12"/>
      <c r="D439" s="13"/>
      <c r="E439" s="14">
        <v>0</v>
      </c>
      <c r="F439" s="14">
        <f t="shared" si="21"/>
        <v>0</v>
      </c>
      <c r="G439" s="113"/>
      <c r="H439" s="47">
        <f t="shared" si="19"/>
        <v>0</v>
      </c>
      <c r="I439" s="48">
        <f t="shared" si="20"/>
        <v>0</v>
      </c>
      <c r="J439" s="102"/>
    </row>
    <row r="440" spans="1:10" s="34" customFormat="1" ht="15.75" hidden="1" outlineLevel="2">
      <c r="A440" s="101"/>
      <c r="B440" s="46" t="s">
        <v>400</v>
      </c>
      <c r="C440" s="12"/>
      <c r="D440" s="13"/>
      <c r="E440" s="14">
        <v>0</v>
      </c>
      <c r="F440" s="14">
        <f t="shared" si="21"/>
        <v>0</v>
      </c>
      <c r="G440" s="113"/>
      <c r="H440" s="47">
        <f t="shared" si="19"/>
        <v>0</v>
      </c>
      <c r="I440" s="48">
        <f t="shared" si="20"/>
        <v>0</v>
      </c>
      <c r="J440" s="102"/>
    </row>
    <row r="441" spans="1:10" s="34" customFormat="1" ht="15.75" hidden="1" outlineLevel="2">
      <c r="A441" s="101"/>
      <c r="B441" s="46" t="s">
        <v>401</v>
      </c>
      <c r="C441" s="12"/>
      <c r="D441" s="13"/>
      <c r="E441" s="14">
        <v>0</v>
      </c>
      <c r="F441" s="14">
        <f t="shared" si="21"/>
        <v>0</v>
      </c>
      <c r="G441" s="113"/>
      <c r="H441" s="47">
        <f t="shared" si="19"/>
        <v>0</v>
      </c>
      <c r="I441" s="48">
        <f t="shared" si="20"/>
        <v>0</v>
      </c>
      <c r="J441" s="102"/>
    </row>
    <row r="442" spans="1:10" s="34" customFormat="1" ht="15.75" hidden="1" outlineLevel="1">
      <c r="A442" s="101">
        <v>22</v>
      </c>
      <c r="B442" s="46" t="s">
        <v>402</v>
      </c>
      <c r="C442" s="12" t="s">
        <v>99</v>
      </c>
      <c r="D442" s="13">
        <v>1</v>
      </c>
      <c r="E442" s="14">
        <v>73021300</v>
      </c>
      <c r="F442" s="14">
        <f t="shared" si="21"/>
        <v>73021300</v>
      </c>
      <c r="G442" s="113"/>
      <c r="H442" s="47">
        <f t="shared" si="19"/>
        <v>0</v>
      </c>
      <c r="I442" s="48">
        <f t="shared" si="20"/>
        <v>73021300</v>
      </c>
      <c r="J442" s="102"/>
    </row>
    <row r="443" spans="1:10" s="34" customFormat="1" ht="15.75" hidden="1" outlineLevel="2">
      <c r="A443" s="101"/>
      <c r="B443" s="46" t="s">
        <v>403</v>
      </c>
      <c r="C443" s="12"/>
      <c r="D443" s="13"/>
      <c r="E443" s="14">
        <v>0</v>
      </c>
      <c r="F443" s="14">
        <f t="shared" si="21"/>
        <v>0</v>
      </c>
      <c r="G443" s="113"/>
      <c r="H443" s="47">
        <f t="shared" si="19"/>
        <v>0</v>
      </c>
      <c r="I443" s="48">
        <f t="shared" si="20"/>
        <v>0</v>
      </c>
      <c r="J443" s="102"/>
    </row>
    <row r="444" spans="1:10" s="34" customFormat="1" ht="15.75" hidden="1" outlineLevel="2">
      <c r="A444" s="101"/>
      <c r="B444" s="46" t="s">
        <v>404</v>
      </c>
      <c r="C444" s="12"/>
      <c r="D444" s="13"/>
      <c r="E444" s="14">
        <v>0</v>
      </c>
      <c r="F444" s="14">
        <f t="shared" si="21"/>
        <v>0</v>
      </c>
      <c r="G444" s="113"/>
      <c r="H444" s="47">
        <f t="shared" si="19"/>
        <v>0</v>
      </c>
      <c r="I444" s="48">
        <f t="shared" si="20"/>
        <v>0</v>
      </c>
      <c r="J444" s="102"/>
    </row>
    <row r="445" spans="1:10" s="34" customFormat="1" ht="15.75" hidden="1" outlineLevel="2">
      <c r="A445" s="101"/>
      <c r="B445" s="46" t="s">
        <v>405</v>
      </c>
      <c r="C445" s="12"/>
      <c r="D445" s="13"/>
      <c r="E445" s="14">
        <v>0</v>
      </c>
      <c r="F445" s="14">
        <f t="shared" si="21"/>
        <v>0</v>
      </c>
      <c r="G445" s="113"/>
      <c r="H445" s="47">
        <f t="shared" si="19"/>
        <v>0</v>
      </c>
      <c r="I445" s="48">
        <f t="shared" si="20"/>
        <v>0</v>
      </c>
      <c r="J445" s="102"/>
    </row>
    <row r="446" spans="1:10" s="34" customFormat="1" ht="15.75" hidden="1" outlineLevel="2">
      <c r="A446" s="101"/>
      <c r="B446" s="46" t="s">
        <v>406</v>
      </c>
      <c r="C446" s="12"/>
      <c r="D446" s="13"/>
      <c r="E446" s="14">
        <v>0</v>
      </c>
      <c r="F446" s="14">
        <f t="shared" si="21"/>
        <v>0</v>
      </c>
      <c r="G446" s="113"/>
      <c r="H446" s="47">
        <f t="shared" si="19"/>
        <v>0</v>
      </c>
      <c r="I446" s="48">
        <f t="shared" si="20"/>
        <v>0</v>
      </c>
      <c r="J446" s="102"/>
    </row>
    <row r="447" spans="1:10" s="34" customFormat="1" ht="15.75" hidden="1" outlineLevel="2">
      <c r="A447" s="101"/>
      <c r="B447" s="46" t="s">
        <v>407</v>
      </c>
      <c r="C447" s="12"/>
      <c r="D447" s="13"/>
      <c r="E447" s="14">
        <v>0</v>
      </c>
      <c r="F447" s="14">
        <f t="shared" si="21"/>
        <v>0</v>
      </c>
      <c r="G447" s="113"/>
      <c r="H447" s="47">
        <f t="shared" si="19"/>
        <v>0</v>
      </c>
      <c r="I447" s="48">
        <f t="shared" si="20"/>
        <v>0</v>
      </c>
      <c r="J447" s="102"/>
    </row>
    <row r="448" spans="1:10" s="34" customFormat="1" ht="15.75" hidden="1" outlineLevel="2">
      <c r="A448" s="101"/>
      <c r="B448" s="46" t="s">
        <v>408</v>
      </c>
      <c r="C448" s="12"/>
      <c r="D448" s="13"/>
      <c r="E448" s="14">
        <v>0</v>
      </c>
      <c r="F448" s="14">
        <f t="shared" si="21"/>
        <v>0</v>
      </c>
      <c r="G448" s="113"/>
      <c r="H448" s="47">
        <f t="shared" si="19"/>
        <v>0</v>
      </c>
      <c r="I448" s="48">
        <f t="shared" si="20"/>
        <v>0</v>
      </c>
      <c r="J448" s="102"/>
    </row>
    <row r="449" spans="1:10" s="34" customFormat="1" ht="15.75" hidden="1" outlineLevel="1">
      <c r="A449" s="101">
        <v>23</v>
      </c>
      <c r="B449" s="46" t="s">
        <v>409</v>
      </c>
      <c r="C449" s="12" t="s">
        <v>20</v>
      </c>
      <c r="D449" s="13">
        <v>30</v>
      </c>
      <c r="E449" s="14">
        <v>94600</v>
      </c>
      <c r="F449" s="14">
        <f t="shared" si="21"/>
        <v>2838000</v>
      </c>
      <c r="G449" s="113"/>
      <c r="H449" s="47">
        <f t="shared" si="19"/>
        <v>0</v>
      </c>
      <c r="I449" s="48">
        <f t="shared" si="20"/>
        <v>94600</v>
      </c>
      <c r="J449" s="102"/>
    </row>
    <row r="450" spans="1:10" s="34" customFormat="1" ht="15.75" hidden="1" outlineLevel="1">
      <c r="A450" s="101">
        <v>24</v>
      </c>
      <c r="B450" s="46" t="s">
        <v>410</v>
      </c>
      <c r="C450" s="12" t="s">
        <v>20</v>
      </c>
      <c r="D450" s="13">
        <v>400</v>
      </c>
      <c r="E450" s="14">
        <v>232100</v>
      </c>
      <c r="F450" s="14">
        <f t="shared" si="21"/>
        <v>92840000</v>
      </c>
      <c r="G450" s="113"/>
      <c r="H450" s="47">
        <f t="shared" si="19"/>
        <v>0</v>
      </c>
      <c r="I450" s="48">
        <f t="shared" si="20"/>
        <v>232100</v>
      </c>
      <c r="J450" s="102"/>
    </row>
    <row r="451" spans="1:10" s="34" customFormat="1" ht="15.75" hidden="1" outlineLevel="1">
      <c r="A451" s="101">
        <v>25</v>
      </c>
      <c r="B451" s="46" t="s">
        <v>411</v>
      </c>
      <c r="C451" s="12" t="s">
        <v>20</v>
      </c>
      <c r="D451" s="13">
        <v>5</v>
      </c>
      <c r="E451" s="14">
        <v>305800</v>
      </c>
      <c r="F451" s="14">
        <f t="shared" si="21"/>
        <v>1529000</v>
      </c>
      <c r="G451" s="113"/>
      <c r="H451" s="47">
        <f t="shared" si="19"/>
        <v>0</v>
      </c>
      <c r="I451" s="48">
        <f t="shared" si="20"/>
        <v>305800</v>
      </c>
      <c r="J451" s="102"/>
    </row>
    <row r="452" spans="1:10" s="34" customFormat="1" ht="15.75" hidden="1" outlineLevel="1">
      <c r="A452" s="101">
        <v>26</v>
      </c>
      <c r="B452" s="46" t="s">
        <v>412</v>
      </c>
      <c r="C452" s="12"/>
      <c r="D452" s="13"/>
      <c r="E452" s="14">
        <v>0</v>
      </c>
      <c r="F452" s="14">
        <f t="shared" si="21"/>
        <v>0</v>
      </c>
      <c r="G452" s="113"/>
      <c r="H452" s="47">
        <f t="shared" si="19"/>
        <v>0</v>
      </c>
      <c r="I452" s="48">
        <f t="shared" si="20"/>
        <v>0</v>
      </c>
      <c r="J452" s="102"/>
    </row>
    <row r="453" spans="1:10" s="34" customFormat="1" ht="15.75" hidden="1" outlineLevel="2">
      <c r="A453" s="101"/>
      <c r="B453" s="46" t="s">
        <v>413</v>
      </c>
      <c r="C453" s="12"/>
      <c r="D453" s="13"/>
      <c r="E453" s="14">
        <v>0</v>
      </c>
      <c r="F453" s="14">
        <f t="shared" si="21"/>
        <v>0</v>
      </c>
      <c r="G453" s="113"/>
      <c r="H453" s="47">
        <f t="shared" ref="H453:H484" si="22">+ROUND(E453*$I$12,-3)</f>
        <v>0</v>
      </c>
      <c r="I453" s="48">
        <f t="shared" ref="I453:I484" si="23">+ROUND(E453,0)</f>
        <v>0</v>
      </c>
      <c r="J453" s="102"/>
    </row>
    <row r="454" spans="1:10" s="34" customFormat="1" ht="15.75" hidden="1" outlineLevel="2">
      <c r="A454" s="101"/>
      <c r="B454" s="46" t="s">
        <v>414</v>
      </c>
      <c r="C454" s="12"/>
      <c r="D454" s="13"/>
      <c r="E454" s="14">
        <v>0</v>
      </c>
      <c r="F454" s="14">
        <f t="shared" si="21"/>
        <v>0</v>
      </c>
      <c r="G454" s="113"/>
      <c r="H454" s="47">
        <f t="shared" si="22"/>
        <v>0</v>
      </c>
      <c r="I454" s="48">
        <f t="shared" si="23"/>
        <v>0</v>
      </c>
      <c r="J454" s="102"/>
    </row>
    <row r="455" spans="1:10" s="34" customFormat="1" ht="31.5" hidden="1" outlineLevel="2">
      <c r="A455" s="101"/>
      <c r="B455" s="46" t="s">
        <v>415</v>
      </c>
      <c r="C455" s="12"/>
      <c r="D455" s="13"/>
      <c r="E455" s="14">
        <v>0</v>
      </c>
      <c r="F455" s="14">
        <f t="shared" ref="F455:F484" si="24">+E455*D455</f>
        <v>0</v>
      </c>
      <c r="G455" s="113"/>
      <c r="H455" s="47">
        <f t="shared" si="22"/>
        <v>0</v>
      </c>
      <c r="I455" s="48">
        <f t="shared" si="23"/>
        <v>0</v>
      </c>
      <c r="J455" s="102"/>
    </row>
    <row r="456" spans="1:10" s="34" customFormat="1" ht="15.75" hidden="1" outlineLevel="2">
      <c r="A456" s="101"/>
      <c r="B456" s="46" t="s">
        <v>416</v>
      </c>
      <c r="C456" s="12"/>
      <c r="D456" s="13"/>
      <c r="E456" s="14">
        <v>0</v>
      </c>
      <c r="F456" s="14">
        <f t="shared" si="24"/>
        <v>0</v>
      </c>
      <c r="G456" s="113"/>
      <c r="H456" s="47">
        <f t="shared" si="22"/>
        <v>0</v>
      </c>
      <c r="I456" s="48">
        <f t="shared" si="23"/>
        <v>0</v>
      </c>
      <c r="J456" s="102"/>
    </row>
    <row r="457" spans="1:10" s="34" customFormat="1" ht="15.75" hidden="1" outlineLevel="2">
      <c r="A457" s="101"/>
      <c r="B457" s="46" t="s">
        <v>417</v>
      </c>
      <c r="C457" s="12"/>
      <c r="D457" s="13"/>
      <c r="E457" s="14">
        <v>0</v>
      </c>
      <c r="F457" s="14">
        <f t="shared" si="24"/>
        <v>0</v>
      </c>
      <c r="G457" s="113"/>
      <c r="H457" s="47">
        <f t="shared" si="22"/>
        <v>0</v>
      </c>
      <c r="I457" s="48">
        <f t="shared" si="23"/>
        <v>0</v>
      </c>
      <c r="J457" s="102"/>
    </row>
    <row r="458" spans="1:10" s="34" customFormat="1" ht="15.75" hidden="1" outlineLevel="2">
      <c r="A458" s="101"/>
      <c r="B458" s="46" t="s">
        <v>418</v>
      </c>
      <c r="C458" s="12"/>
      <c r="D458" s="13"/>
      <c r="E458" s="14">
        <v>0</v>
      </c>
      <c r="F458" s="14">
        <f t="shared" si="24"/>
        <v>0</v>
      </c>
      <c r="G458" s="113"/>
      <c r="H458" s="47">
        <f t="shared" si="22"/>
        <v>0</v>
      </c>
      <c r="I458" s="48">
        <f t="shared" si="23"/>
        <v>0</v>
      </c>
      <c r="J458" s="102"/>
    </row>
    <row r="459" spans="1:10" s="34" customFormat="1" ht="15.75" hidden="1" outlineLevel="2">
      <c r="A459" s="101"/>
      <c r="B459" s="46" t="s">
        <v>419</v>
      </c>
      <c r="C459" s="12"/>
      <c r="D459" s="13"/>
      <c r="E459" s="14">
        <v>0</v>
      </c>
      <c r="F459" s="14">
        <f t="shared" si="24"/>
        <v>0</v>
      </c>
      <c r="G459" s="113"/>
      <c r="H459" s="47">
        <f t="shared" si="22"/>
        <v>0</v>
      </c>
      <c r="I459" s="48">
        <f t="shared" si="23"/>
        <v>0</v>
      </c>
      <c r="J459" s="102"/>
    </row>
    <row r="460" spans="1:10" s="34" customFormat="1" ht="15.75" hidden="1" outlineLevel="2">
      <c r="A460" s="101"/>
      <c r="B460" s="46" t="s">
        <v>420</v>
      </c>
      <c r="C460" s="12"/>
      <c r="D460" s="13"/>
      <c r="E460" s="14">
        <v>0</v>
      </c>
      <c r="F460" s="14">
        <f t="shared" si="24"/>
        <v>0</v>
      </c>
      <c r="G460" s="113"/>
      <c r="H460" s="47">
        <f t="shared" si="22"/>
        <v>0</v>
      </c>
      <c r="I460" s="48">
        <f t="shared" si="23"/>
        <v>0</v>
      </c>
      <c r="J460" s="102"/>
    </row>
    <row r="461" spans="1:10" s="34" customFormat="1" ht="15.75" hidden="1" outlineLevel="2">
      <c r="A461" s="101"/>
      <c r="B461" s="46" t="s">
        <v>421</v>
      </c>
      <c r="C461" s="12"/>
      <c r="D461" s="13"/>
      <c r="E461" s="14">
        <v>0</v>
      </c>
      <c r="F461" s="14">
        <f t="shared" si="24"/>
        <v>0</v>
      </c>
      <c r="G461" s="113"/>
      <c r="H461" s="47">
        <f t="shared" si="22"/>
        <v>0</v>
      </c>
      <c r="I461" s="48">
        <f t="shared" si="23"/>
        <v>0</v>
      </c>
      <c r="J461" s="102"/>
    </row>
    <row r="462" spans="1:10" s="34" customFormat="1" ht="15.75" hidden="1" outlineLevel="2">
      <c r="A462" s="101"/>
      <c r="B462" s="46" t="s">
        <v>422</v>
      </c>
      <c r="C462" s="12"/>
      <c r="D462" s="13"/>
      <c r="E462" s="14">
        <v>0</v>
      </c>
      <c r="F462" s="14">
        <f t="shared" si="24"/>
        <v>0</v>
      </c>
      <c r="G462" s="113"/>
      <c r="H462" s="47">
        <f t="shared" si="22"/>
        <v>0</v>
      </c>
      <c r="I462" s="48">
        <f t="shared" si="23"/>
        <v>0</v>
      </c>
      <c r="J462" s="102"/>
    </row>
    <row r="463" spans="1:10" s="34" customFormat="1" ht="15.75" hidden="1" outlineLevel="2">
      <c r="A463" s="101"/>
      <c r="B463" s="46" t="s">
        <v>423</v>
      </c>
      <c r="C463" s="12"/>
      <c r="D463" s="13"/>
      <c r="E463" s="14">
        <v>0</v>
      </c>
      <c r="F463" s="14">
        <f t="shared" si="24"/>
        <v>0</v>
      </c>
      <c r="G463" s="113"/>
      <c r="H463" s="47">
        <f t="shared" si="22"/>
        <v>0</v>
      </c>
      <c r="I463" s="48">
        <f t="shared" si="23"/>
        <v>0</v>
      </c>
      <c r="J463" s="102"/>
    </row>
    <row r="464" spans="1:10" s="34" customFormat="1" ht="15.75" hidden="1" outlineLevel="2">
      <c r="A464" s="101"/>
      <c r="B464" s="46" t="s">
        <v>424</v>
      </c>
      <c r="C464" s="12"/>
      <c r="D464" s="13"/>
      <c r="E464" s="14">
        <v>0</v>
      </c>
      <c r="F464" s="14">
        <f t="shared" si="24"/>
        <v>0</v>
      </c>
      <c r="G464" s="113"/>
      <c r="H464" s="47">
        <f t="shared" si="22"/>
        <v>0</v>
      </c>
      <c r="I464" s="48">
        <f t="shared" si="23"/>
        <v>0</v>
      </c>
      <c r="J464" s="102"/>
    </row>
    <row r="465" spans="1:10" s="34" customFormat="1" ht="15.75" hidden="1" outlineLevel="2">
      <c r="A465" s="101"/>
      <c r="B465" s="46" t="s">
        <v>425</v>
      </c>
      <c r="C465" s="12"/>
      <c r="D465" s="13"/>
      <c r="E465" s="14">
        <v>0</v>
      </c>
      <c r="F465" s="14">
        <f t="shared" si="24"/>
        <v>0</v>
      </c>
      <c r="G465" s="113"/>
      <c r="H465" s="47">
        <f t="shared" si="22"/>
        <v>0</v>
      </c>
      <c r="I465" s="48">
        <f t="shared" si="23"/>
        <v>0</v>
      </c>
      <c r="J465" s="102"/>
    </row>
    <row r="466" spans="1:10" s="34" customFormat="1" ht="15.75" hidden="1" outlineLevel="2">
      <c r="A466" s="101"/>
      <c r="B466" s="46" t="s">
        <v>426</v>
      </c>
      <c r="C466" s="12" t="s">
        <v>20</v>
      </c>
      <c r="D466" s="13">
        <v>370</v>
      </c>
      <c r="E466" s="14">
        <v>600600</v>
      </c>
      <c r="F466" s="14">
        <f t="shared" si="24"/>
        <v>222222000</v>
      </c>
      <c r="G466" s="113"/>
      <c r="H466" s="47">
        <f t="shared" si="22"/>
        <v>0</v>
      </c>
      <c r="I466" s="48">
        <f t="shared" si="23"/>
        <v>600600</v>
      </c>
      <c r="J466" s="102"/>
    </row>
    <row r="467" spans="1:10" s="34" customFormat="1" ht="15.75" hidden="1" outlineLevel="2">
      <c r="A467" s="101"/>
      <c r="B467" s="46" t="s">
        <v>427</v>
      </c>
      <c r="C467" s="12" t="s">
        <v>20</v>
      </c>
      <c r="D467" s="13">
        <v>20</v>
      </c>
      <c r="E467" s="14">
        <v>3476000</v>
      </c>
      <c r="F467" s="14">
        <f t="shared" si="24"/>
        <v>69520000</v>
      </c>
      <c r="G467" s="113"/>
      <c r="H467" s="47">
        <f t="shared" si="22"/>
        <v>0</v>
      </c>
      <c r="I467" s="48">
        <f t="shared" si="23"/>
        <v>3476000</v>
      </c>
      <c r="J467" s="102"/>
    </row>
    <row r="468" spans="1:10" s="34" customFormat="1" ht="15.75" hidden="1" outlineLevel="2">
      <c r="A468" s="101"/>
      <c r="B468" s="46" t="s">
        <v>428</v>
      </c>
      <c r="C468" s="12" t="s">
        <v>100</v>
      </c>
      <c r="D468" s="13">
        <v>70</v>
      </c>
      <c r="E468" s="14">
        <v>4739900</v>
      </c>
      <c r="F468" s="14">
        <f t="shared" si="24"/>
        <v>331793000</v>
      </c>
      <c r="G468" s="113"/>
      <c r="H468" s="47">
        <f t="shared" si="22"/>
        <v>0</v>
      </c>
      <c r="I468" s="48">
        <f t="shared" si="23"/>
        <v>4739900</v>
      </c>
      <c r="J468" s="102"/>
    </row>
    <row r="469" spans="1:10" s="34" customFormat="1" ht="15.75" hidden="1" outlineLevel="2">
      <c r="A469" s="101"/>
      <c r="B469" s="46" t="s">
        <v>429</v>
      </c>
      <c r="C469" s="12" t="s">
        <v>100</v>
      </c>
      <c r="D469" s="13">
        <v>265</v>
      </c>
      <c r="E469" s="14">
        <v>321200</v>
      </c>
      <c r="F469" s="14">
        <f t="shared" si="24"/>
        <v>85118000</v>
      </c>
      <c r="G469" s="113"/>
      <c r="H469" s="47">
        <f t="shared" si="22"/>
        <v>0</v>
      </c>
      <c r="I469" s="48">
        <f t="shared" si="23"/>
        <v>321200</v>
      </c>
      <c r="J469" s="102"/>
    </row>
    <row r="470" spans="1:10" s="34" customFormat="1" ht="15.75" hidden="1" outlineLevel="2">
      <c r="A470" s="101"/>
      <c r="B470" s="46" t="s">
        <v>430</v>
      </c>
      <c r="C470" s="12" t="s">
        <v>20</v>
      </c>
      <c r="D470" s="13">
        <v>8</v>
      </c>
      <c r="E470" s="14">
        <v>368500</v>
      </c>
      <c r="F470" s="14">
        <f t="shared" si="24"/>
        <v>2948000</v>
      </c>
      <c r="G470" s="113"/>
      <c r="H470" s="47">
        <f t="shared" si="22"/>
        <v>0</v>
      </c>
      <c r="I470" s="48">
        <f t="shared" si="23"/>
        <v>368500</v>
      </c>
      <c r="J470" s="102"/>
    </row>
    <row r="471" spans="1:10" s="34" customFormat="1" ht="15.75" hidden="1" outlineLevel="2">
      <c r="A471" s="101"/>
      <c r="B471" s="46" t="s">
        <v>431</v>
      </c>
      <c r="C471" s="12" t="s">
        <v>100</v>
      </c>
      <c r="D471" s="13">
        <v>8</v>
      </c>
      <c r="E471" s="14">
        <v>2422200</v>
      </c>
      <c r="F471" s="14">
        <f t="shared" si="24"/>
        <v>19377600</v>
      </c>
      <c r="G471" s="113"/>
      <c r="H471" s="47">
        <f t="shared" si="22"/>
        <v>0</v>
      </c>
      <c r="I471" s="48">
        <f t="shared" si="23"/>
        <v>2422200</v>
      </c>
      <c r="J471" s="102"/>
    </row>
    <row r="472" spans="1:10" s="34" customFormat="1" ht="15.75" hidden="1" outlineLevel="2">
      <c r="A472" s="101"/>
      <c r="B472" s="46" t="s">
        <v>432</v>
      </c>
      <c r="C472" s="12" t="s">
        <v>100</v>
      </c>
      <c r="D472" s="13">
        <v>6</v>
      </c>
      <c r="E472" s="14">
        <v>501600</v>
      </c>
      <c r="F472" s="14">
        <f t="shared" si="24"/>
        <v>3009600</v>
      </c>
      <c r="G472" s="113"/>
      <c r="H472" s="47">
        <f t="shared" si="22"/>
        <v>0</v>
      </c>
      <c r="I472" s="48">
        <f t="shared" si="23"/>
        <v>501600</v>
      </c>
      <c r="J472" s="102"/>
    </row>
    <row r="473" spans="1:10" s="34" customFormat="1" ht="15.75" hidden="1" outlineLevel="1">
      <c r="A473" s="101">
        <v>27</v>
      </c>
      <c r="B473" s="46" t="s">
        <v>433</v>
      </c>
      <c r="C473" s="12" t="s">
        <v>100</v>
      </c>
      <c r="D473" s="13">
        <v>280</v>
      </c>
      <c r="E473" s="14">
        <v>90200</v>
      </c>
      <c r="F473" s="14">
        <f t="shared" si="24"/>
        <v>25256000</v>
      </c>
      <c r="G473" s="113"/>
      <c r="H473" s="47">
        <f t="shared" si="22"/>
        <v>0</v>
      </c>
      <c r="I473" s="48">
        <f t="shared" si="23"/>
        <v>90200</v>
      </c>
      <c r="J473" s="102"/>
    </row>
    <row r="474" spans="1:10" s="34" customFormat="1" ht="15.75" hidden="1" outlineLevel="1">
      <c r="A474" s="101">
        <v>28</v>
      </c>
      <c r="B474" s="46" t="s">
        <v>434</v>
      </c>
      <c r="C474" s="12" t="s">
        <v>100</v>
      </c>
      <c r="D474" s="13">
        <v>25</v>
      </c>
      <c r="E474" s="14">
        <v>547800</v>
      </c>
      <c r="F474" s="14">
        <f t="shared" si="24"/>
        <v>13695000</v>
      </c>
      <c r="G474" s="113"/>
      <c r="H474" s="47">
        <f t="shared" si="22"/>
        <v>0</v>
      </c>
      <c r="I474" s="48">
        <f t="shared" si="23"/>
        <v>547800</v>
      </c>
      <c r="J474" s="102"/>
    </row>
    <row r="475" spans="1:10" s="34" customFormat="1" ht="15.75" hidden="1" outlineLevel="1">
      <c r="A475" s="101">
        <v>29</v>
      </c>
      <c r="B475" s="46" t="s">
        <v>435</v>
      </c>
      <c r="C475" s="12" t="s">
        <v>99</v>
      </c>
      <c r="D475" s="13">
        <v>1</v>
      </c>
      <c r="E475" s="14">
        <v>52659200</v>
      </c>
      <c r="F475" s="14">
        <f t="shared" si="24"/>
        <v>52659200</v>
      </c>
      <c r="G475" s="113"/>
      <c r="H475" s="47">
        <f t="shared" si="22"/>
        <v>0</v>
      </c>
      <c r="I475" s="48">
        <f t="shared" si="23"/>
        <v>52659200</v>
      </c>
      <c r="J475" s="102"/>
    </row>
    <row r="476" spans="1:10" s="34" customFormat="1" ht="15.75" hidden="1" outlineLevel="2">
      <c r="A476" s="101"/>
      <c r="B476" s="46" t="s">
        <v>436</v>
      </c>
      <c r="C476" s="12"/>
      <c r="D476" s="13"/>
      <c r="E476" s="14">
        <v>0</v>
      </c>
      <c r="F476" s="14">
        <f t="shared" si="24"/>
        <v>0</v>
      </c>
      <c r="G476" s="113"/>
      <c r="H476" s="47">
        <f t="shared" si="22"/>
        <v>0</v>
      </c>
      <c r="I476" s="48">
        <f t="shared" si="23"/>
        <v>0</v>
      </c>
      <c r="J476" s="102"/>
    </row>
    <row r="477" spans="1:10" s="34" customFormat="1" ht="15.75" hidden="1" outlineLevel="2">
      <c r="A477" s="101"/>
      <c r="B477" s="46" t="s">
        <v>437</v>
      </c>
      <c r="C477" s="12"/>
      <c r="D477" s="13"/>
      <c r="E477" s="14">
        <v>0</v>
      </c>
      <c r="F477" s="14">
        <f t="shared" si="24"/>
        <v>0</v>
      </c>
      <c r="G477" s="113"/>
      <c r="H477" s="47">
        <f t="shared" si="22"/>
        <v>0</v>
      </c>
      <c r="I477" s="48">
        <f t="shared" si="23"/>
        <v>0</v>
      </c>
      <c r="J477" s="102"/>
    </row>
    <row r="478" spans="1:10" s="34" customFormat="1" ht="15.75" hidden="1" outlineLevel="1">
      <c r="A478" s="101">
        <v>30</v>
      </c>
      <c r="B478" s="46" t="s">
        <v>438</v>
      </c>
      <c r="C478" s="12" t="s">
        <v>447</v>
      </c>
      <c r="D478" s="13">
        <v>1</v>
      </c>
      <c r="E478" s="14">
        <v>99468600</v>
      </c>
      <c r="F478" s="14">
        <f t="shared" si="24"/>
        <v>99468600</v>
      </c>
      <c r="G478" s="113"/>
      <c r="H478" s="47">
        <f t="shared" si="22"/>
        <v>0</v>
      </c>
      <c r="I478" s="48">
        <f t="shared" si="23"/>
        <v>99468600</v>
      </c>
      <c r="J478" s="102"/>
    </row>
    <row r="479" spans="1:10" s="34" customFormat="1" ht="15.75" hidden="1" outlineLevel="2">
      <c r="A479" s="101"/>
      <c r="B479" s="46" t="s">
        <v>439</v>
      </c>
      <c r="C479" s="12"/>
      <c r="D479" s="13"/>
      <c r="E479" s="14">
        <v>0</v>
      </c>
      <c r="F479" s="14">
        <f t="shared" si="24"/>
        <v>0</v>
      </c>
      <c r="G479" s="113"/>
      <c r="H479" s="47">
        <f t="shared" si="22"/>
        <v>0</v>
      </c>
      <c r="I479" s="48">
        <f t="shared" si="23"/>
        <v>0</v>
      </c>
      <c r="J479" s="102"/>
    </row>
    <row r="480" spans="1:10" s="34" customFormat="1" ht="15.75" hidden="1" outlineLevel="2">
      <c r="A480" s="101"/>
      <c r="B480" s="46" t="s">
        <v>440</v>
      </c>
      <c r="C480" s="12"/>
      <c r="D480" s="13"/>
      <c r="E480" s="14">
        <v>0</v>
      </c>
      <c r="F480" s="14">
        <f t="shared" si="24"/>
        <v>0</v>
      </c>
      <c r="G480" s="113"/>
      <c r="H480" s="47">
        <f t="shared" si="22"/>
        <v>0</v>
      </c>
      <c r="I480" s="48">
        <f t="shared" si="23"/>
        <v>0</v>
      </c>
      <c r="J480" s="102"/>
    </row>
    <row r="481" spans="1:10" s="34" customFormat="1" ht="15.75" hidden="1" outlineLevel="2">
      <c r="A481" s="101"/>
      <c r="B481" s="46" t="s">
        <v>441</v>
      </c>
      <c r="C481" s="12"/>
      <c r="D481" s="13"/>
      <c r="E481" s="14">
        <v>0</v>
      </c>
      <c r="F481" s="14">
        <f t="shared" si="24"/>
        <v>0</v>
      </c>
      <c r="G481" s="113"/>
      <c r="H481" s="47">
        <f t="shared" si="22"/>
        <v>0</v>
      </c>
      <c r="I481" s="48">
        <f t="shared" si="23"/>
        <v>0</v>
      </c>
      <c r="J481" s="102"/>
    </row>
    <row r="482" spans="1:10" s="34" customFormat="1" ht="15.75" hidden="1" outlineLevel="2">
      <c r="A482" s="101"/>
      <c r="B482" s="46" t="s">
        <v>442</v>
      </c>
      <c r="C482" s="12"/>
      <c r="D482" s="13"/>
      <c r="E482" s="14">
        <v>0</v>
      </c>
      <c r="F482" s="14">
        <f t="shared" si="24"/>
        <v>0</v>
      </c>
      <c r="G482" s="113"/>
      <c r="H482" s="47">
        <f t="shared" si="22"/>
        <v>0</v>
      </c>
      <c r="I482" s="48">
        <f t="shared" si="23"/>
        <v>0</v>
      </c>
      <c r="J482" s="102"/>
    </row>
    <row r="483" spans="1:10" s="34" customFormat="1" ht="15.75" hidden="1" outlineLevel="2">
      <c r="A483" s="101"/>
      <c r="B483" s="46" t="s">
        <v>443</v>
      </c>
      <c r="C483" s="12"/>
      <c r="D483" s="13"/>
      <c r="E483" s="14">
        <v>0</v>
      </c>
      <c r="F483" s="14">
        <f t="shared" si="24"/>
        <v>0</v>
      </c>
      <c r="G483" s="113"/>
      <c r="H483" s="47">
        <f t="shared" si="22"/>
        <v>0</v>
      </c>
      <c r="I483" s="48">
        <f t="shared" si="23"/>
        <v>0</v>
      </c>
      <c r="J483" s="102"/>
    </row>
    <row r="484" spans="1:10" s="34" customFormat="1" ht="15.75" hidden="1" outlineLevel="1">
      <c r="A484" s="101">
        <v>31</v>
      </c>
      <c r="B484" s="46" t="s">
        <v>444</v>
      </c>
      <c r="C484" s="12" t="s">
        <v>104</v>
      </c>
      <c r="D484" s="13">
        <v>1</v>
      </c>
      <c r="E484" s="14">
        <v>421276900</v>
      </c>
      <c r="F484" s="14">
        <f t="shared" si="24"/>
        <v>421276900</v>
      </c>
      <c r="G484" s="113"/>
      <c r="H484" s="47">
        <f t="shared" si="22"/>
        <v>0</v>
      </c>
      <c r="I484" s="48">
        <f t="shared" si="23"/>
        <v>421276900</v>
      </c>
      <c r="J484" s="102"/>
    </row>
    <row r="485" spans="1:10" s="58" customFormat="1" ht="16.5">
      <c r="A485" s="103" t="s">
        <v>284</v>
      </c>
      <c r="B485" s="56" t="s">
        <v>524</v>
      </c>
      <c r="C485" s="57"/>
      <c r="D485" s="22"/>
      <c r="E485" s="23"/>
      <c r="F485" s="25">
        <f>+F12+F15+F29+F35+F103+F325+F257+F293+F296</f>
        <v>38212580026</v>
      </c>
      <c r="G485" s="24"/>
      <c r="H485" s="18">
        <v>26325028329.654545</v>
      </c>
    </row>
    <row r="486" spans="1:10" s="99" customFormat="1" ht="17.25">
      <c r="A486" s="117" t="s">
        <v>285</v>
      </c>
      <c r="B486" s="92" t="s">
        <v>525</v>
      </c>
      <c r="C486" s="93"/>
      <c r="D486" s="94"/>
      <c r="E486" s="95"/>
      <c r="F486" s="96">
        <f>+F485*0.1</f>
        <v>3821258002.6000004</v>
      </c>
      <c r="G486" s="97"/>
      <c r="H486" s="98">
        <v>2895753116.2620001</v>
      </c>
    </row>
    <row r="487" spans="1:10" s="58" customFormat="1" ht="16.5">
      <c r="A487" s="103" t="s">
        <v>490</v>
      </c>
      <c r="B487" s="56" t="s">
        <v>526</v>
      </c>
      <c r="C487" s="57"/>
      <c r="D487" s="22"/>
      <c r="E487" s="23"/>
      <c r="F487" s="25">
        <f>+F486+F485</f>
        <v>42033838028.599998</v>
      </c>
      <c r="G487" s="24"/>
      <c r="H487" s="18">
        <v>31853284278.882</v>
      </c>
      <c r="I487" s="58">
        <f>+F487/H487</f>
        <v>1.3196076630775393</v>
      </c>
    </row>
    <row r="488" spans="1:10" s="108" customFormat="1" ht="16.5">
      <c r="A488" s="103" t="s">
        <v>491</v>
      </c>
      <c r="B488" s="56" t="s">
        <v>286</v>
      </c>
      <c r="C488" s="104"/>
      <c r="D488" s="105"/>
      <c r="E488" s="106"/>
      <c r="F488" s="25">
        <f>14570256902-3220000000</f>
        <v>11350256902</v>
      </c>
      <c r="G488" s="25"/>
      <c r="H488" s="107">
        <v>11350256902</v>
      </c>
    </row>
    <row r="489" spans="1:10" s="58" customFormat="1" ht="16.5">
      <c r="A489" s="55"/>
      <c r="B489" s="56" t="s">
        <v>527</v>
      </c>
      <c r="C489" s="57"/>
      <c r="D489" s="22"/>
      <c r="E489" s="23"/>
      <c r="F489" s="25">
        <f>+F488+F487</f>
        <v>53384094930.599998</v>
      </c>
      <c r="G489" s="24"/>
      <c r="H489" s="18">
        <v>43203541180.882004</v>
      </c>
    </row>
    <row r="490" spans="1:10" s="34" customFormat="1" ht="15.75">
      <c r="A490" s="33"/>
      <c r="C490" s="35"/>
      <c r="D490" s="3"/>
      <c r="E490" s="4"/>
      <c r="G490" s="4"/>
      <c r="H490" s="102"/>
    </row>
  </sheetData>
  <printOptions horizontalCentered="1"/>
  <pageMargins left="0.31" right="0.15748031496063" top="0.43307086614173201" bottom="0.31496062992126" header="0.15748031496063" footer="0.15748031496063"/>
  <pageSetup paperSize="9" orientation="landscape" blackAndWhite="1" r:id="rId1"/>
  <headerFooter alignWithMargins="0">
    <oddFooter>&amp;C&amp;"VNI-Aptima,Italic"&amp;8TRANG THU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H22"/>
  <sheetViews>
    <sheetView showZeros="0" view="pageBreakPreview" topLeftCell="A8" zoomScaleSheetLayoutView="100" workbookViewId="0">
      <selection activeCell="E21" sqref="E21"/>
    </sheetView>
  </sheetViews>
  <sheetFormatPr defaultColWidth="9.140625" defaultRowHeight="12.75"/>
  <cols>
    <col min="1" max="1" width="5" style="59" customWidth="1"/>
    <col min="2" max="2" width="47.7109375" style="29" customWidth="1"/>
    <col min="3" max="3" width="16.85546875" style="17" bestFit="1" customWidth="1"/>
    <col min="4" max="4" width="15.42578125" style="18" bestFit="1" customWidth="1"/>
    <col min="5" max="5" width="22.140625" style="18" bestFit="1" customWidth="1"/>
    <col min="6" max="6" width="9.42578125" style="18" customWidth="1"/>
    <col min="7" max="7" width="23.28515625" style="29" customWidth="1"/>
    <col min="8" max="8" width="17.7109375" style="29" customWidth="1"/>
    <col min="9" max="9" width="17.85546875" style="29" customWidth="1"/>
    <col min="10" max="10" width="15.7109375" style="29" customWidth="1"/>
    <col min="11" max="16384" width="9.140625" style="29"/>
  </cols>
  <sheetData>
    <row r="1" spans="1:8" ht="20.25">
      <c r="A1" s="495" t="s">
        <v>556</v>
      </c>
      <c r="B1" s="495"/>
      <c r="C1" s="495"/>
      <c r="D1" s="495"/>
      <c r="E1" s="495"/>
      <c r="F1" s="495"/>
    </row>
    <row r="2" spans="1:8" ht="22.5">
      <c r="A2" s="496" t="s">
        <v>554</v>
      </c>
      <c r="B2" s="496"/>
      <c r="C2" s="496"/>
      <c r="D2" s="496"/>
      <c r="E2" s="496"/>
      <c r="F2" s="496"/>
    </row>
    <row r="3" spans="1:8" ht="15.75">
      <c r="A3" s="30"/>
      <c r="B3" s="27"/>
      <c r="C3" s="1"/>
      <c r="D3" s="2"/>
      <c r="E3" s="2"/>
      <c r="F3" s="2"/>
    </row>
    <row r="4" spans="1:8" s="139" customFormat="1" ht="18.75">
      <c r="A4" s="31" t="str">
        <f>'[3]1.Bia XL'!A3&amp;" "&amp;'[3]1.Bia XL'!C3</f>
        <v>Tên dự án: XÂY DỰNG BỆNH VIỆN ĐA KHOA KHU VỰC BẮC QUẢNG BÌNH (CƠ SỞ 2)</v>
      </c>
      <c r="B4" s="165"/>
      <c r="C4" s="167"/>
      <c r="D4" s="169"/>
      <c r="E4" s="169"/>
      <c r="F4" s="169"/>
    </row>
    <row r="5" spans="1:8" s="139" customFormat="1" ht="18.75">
      <c r="A5" s="31" t="str">
        <f>'[3]1.Bia XL'!A4&amp;" "&amp;'[3]1.Bia XL'!C4</f>
        <v>Tên công trình: BỆNH VIỆN ĐA KHOA KHU VỰC BẮC QUẢNG BÌNH (CƠ SỞ 2)</v>
      </c>
      <c r="B5" s="165"/>
      <c r="C5" s="167"/>
      <c r="D5" s="169"/>
      <c r="E5" s="169"/>
      <c r="F5" s="169"/>
    </row>
    <row r="6" spans="1:8" s="139" customFormat="1" ht="18.75">
      <c r="A6" s="31" t="str">
        <f>'[3]1.Bia XL'!A5&amp;" "&amp;'[3]1.Bia XL'!C5</f>
        <v>Địa điểm: Phường Quảng Thọ, thị xã Ba Đồn, tỉnh Quảng Bình</v>
      </c>
      <c r="B6" s="165"/>
      <c r="C6" s="167"/>
      <c r="D6" s="169"/>
      <c r="E6" s="169"/>
      <c r="F6" s="169"/>
    </row>
    <row r="7" spans="1:8" s="139" customFormat="1" ht="18.75" hidden="1">
      <c r="A7" s="31" t="str">
        <f>'[3]1.Bia XL'!A7&amp;" "&amp;'[3]1.Bia XL'!C7</f>
        <v>Phần: ……………</v>
      </c>
      <c r="B7" s="165"/>
      <c r="C7" s="167"/>
      <c r="D7" s="169"/>
      <c r="E7" s="169"/>
      <c r="F7" s="169"/>
    </row>
    <row r="8" spans="1:8" s="139" customFormat="1" ht="18.75">
      <c r="A8" s="170"/>
      <c r="C8" s="171"/>
      <c r="D8" s="138"/>
      <c r="E8" s="172" t="s">
        <v>0</v>
      </c>
      <c r="F8" s="172"/>
    </row>
    <row r="9" spans="1:8" s="190" customFormat="1" ht="37.5">
      <c r="A9" s="186" t="s">
        <v>1</v>
      </c>
      <c r="B9" s="187" t="s">
        <v>549</v>
      </c>
      <c r="C9" s="188" t="s">
        <v>547</v>
      </c>
      <c r="D9" s="189" t="s">
        <v>546</v>
      </c>
      <c r="E9" s="188" t="s">
        <v>548</v>
      </c>
      <c r="F9" s="189" t="s">
        <v>6</v>
      </c>
    </row>
    <row r="10" spans="1:8" s="177" customFormat="1" ht="18.75">
      <c r="A10" s="173" t="e">
        <f>+#REF!</f>
        <v>#REF!</v>
      </c>
      <c r="B10" s="174" t="e">
        <f>+#REF!</f>
        <v>#REF!</v>
      </c>
      <c r="C10" s="175" t="e">
        <f>+E10/1.1</f>
        <v>#REF!</v>
      </c>
      <c r="D10" s="175" t="e">
        <f>+C10*0.1</f>
        <v>#REF!</v>
      </c>
      <c r="E10" s="175" t="e">
        <f>+#REF!</f>
        <v>#REF!</v>
      </c>
      <c r="F10" s="176"/>
      <c r="H10" s="178"/>
    </row>
    <row r="11" spans="1:8" s="177" customFormat="1" ht="18.75">
      <c r="A11" s="173" t="e">
        <f>+#REF!</f>
        <v>#REF!</v>
      </c>
      <c r="B11" s="174" t="e">
        <f>+#REF!</f>
        <v>#REF!</v>
      </c>
      <c r="C11" s="175" t="e">
        <f t="shared" ref="C11:C21" si="0">+E11/1.1</f>
        <v>#REF!</v>
      </c>
      <c r="D11" s="175" t="e">
        <f t="shared" ref="D11:D21" si="1">+C11*0.1</f>
        <v>#REF!</v>
      </c>
      <c r="E11" s="175" t="e">
        <f>+#REF!</f>
        <v>#REF!</v>
      </c>
      <c r="F11" s="176"/>
      <c r="H11" s="178"/>
    </row>
    <row r="12" spans="1:8" s="177" customFormat="1" ht="18.75">
      <c r="A12" s="173" t="e">
        <f>+#REF!</f>
        <v>#REF!</v>
      </c>
      <c r="B12" s="174" t="e">
        <f>+#REF!</f>
        <v>#REF!</v>
      </c>
      <c r="C12" s="175" t="e">
        <f t="shared" si="0"/>
        <v>#REF!</v>
      </c>
      <c r="D12" s="175" t="e">
        <f t="shared" si="1"/>
        <v>#REF!</v>
      </c>
      <c r="E12" s="175" t="e">
        <f>+#REF!</f>
        <v>#REF!</v>
      </c>
      <c r="F12" s="176"/>
      <c r="H12" s="178"/>
    </row>
    <row r="13" spans="1:8" s="177" customFormat="1" ht="18.75">
      <c r="A13" s="173" t="e">
        <f>+#REF!</f>
        <v>#REF!</v>
      </c>
      <c r="B13" s="174" t="e">
        <f>+#REF!</f>
        <v>#REF!</v>
      </c>
      <c r="C13" s="175" t="e">
        <f t="shared" si="0"/>
        <v>#REF!</v>
      </c>
      <c r="D13" s="175" t="e">
        <f t="shared" si="1"/>
        <v>#REF!</v>
      </c>
      <c r="E13" s="175" t="e">
        <f>+#REF!</f>
        <v>#REF!</v>
      </c>
      <c r="F13" s="176"/>
      <c r="H13" s="178"/>
    </row>
    <row r="14" spans="1:8" s="177" customFormat="1" ht="18.75">
      <c r="A14" s="173" t="e">
        <f>+#REF!</f>
        <v>#REF!</v>
      </c>
      <c r="B14" s="174" t="e">
        <f>+#REF!</f>
        <v>#REF!</v>
      </c>
      <c r="C14" s="175" t="e">
        <f t="shared" si="0"/>
        <v>#REF!</v>
      </c>
      <c r="D14" s="175" t="e">
        <f t="shared" si="1"/>
        <v>#REF!</v>
      </c>
      <c r="E14" s="175" t="e">
        <f>+#REF!</f>
        <v>#REF!</v>
      </c>
      <c r="F14" s="176"/>
      <c r="H14" s="178"/>
    </row>
    <row r="15" spans="1:8" s="177" customFormat="1" ht="18.75">
      <c r="A15" s="173" t="e">
        <f>+#REF!</f>
        <v>#REF!</v>
      </c>
      <c r="B15" s="174" t="e">
        <f>+#REF!</f>
        <v>#REF!</v>
      </c>
      <c r="C15" s="175" t="e">
        <f t="shared" si="0"/>
        <v>#REF!</v>
      </c>
      <c r="D15" s="175" t="e">
        <f t="shared" si="1"/>
        <v>#REF!</v>
      </c>
      <c r="E15" s="175" t="e">
        <f>+#REF!</f>
        <v>#REF!</v>
      </c>
      <c r="F15" s="176"/>
      <c r="H15" s="178"/>
    </row>
    <row r="16" spans="1:8" s="177" customFormat="1" ht="18.75">
      <c r="A16" s="173" t="e">
        <f>+#REF!</f>
        <v>#REF!</v>
      </c>
      <c r="B16" s="174" t="e">
        <f>+#REF!</f>
        <v>#REF!</v>
      </c>
      <c r="C16" s="175" t="e">
        <f t="shared" si="0"/>
        <v>#REF!</v>
      </c>
      <c r="D16" s="175" t="e">
        <f t="shared" si="1"/>
        <v>#REF!</v>
      </c>
      <c r="E16" s="175" t="e">
        <f>+#REF!</f>
        <v>#REF!</v>
      </c>
      <c r="F16" s="176"/>
      <c r="H16" s="178"/>
    </row>
    <row r="17" spans="1:8" s="177" customFormat="1" ht="18.75">
      <c r="A17" s="173" t="e">
        <f>+#REF!</f>
        <v>#REF!</v>
      </c>
      <c r="B17" s="174" t="e">
        <f>+#REF!</f>
        <v>#REF!</v>
      </c>
      <c r="C17" s="175" t="e">
        <f t="shared" si="0"/>
        <v>#REF!</v>
      </c>
      <c r="D17" s="175" t="e">
        <f t="shared" si="1"/>
        <v>#REF!</v>
      </c>
      <c r="E17" s="175" t="e">
        <f>+#REF!</f>
        <v>#REF!</v>
      </c>
      <c r="F17" s="176"/>
      <c r="H17" s="178"/>
    </row>
    <row r="18" spans="1:8" s="177" customFormat="1" ht="18.75">
      <c r="A18" s="173" t="e">
        <f>+#REF!</f>
        <v>#REF!</v>
      </c>
      <c r="B18" s="174" t="e">
        <f>+#REF!</f>
        <v>#REF!</v>
      </c>
      <c r="C18" s="175" t="e">
        <f t="shared" si="0"/>
        <v>#REF!</v>
      </c>
      <c r="D18" s="175" t="e">
        <f t="shared" si="1"/>
        <v>#REF!</v>
      </c>
      <c r="E18" s="175" t="e">
        <f>+#REF!</f>
        <v>#REF!</v>
      </c>
      <c r="F18" s="176"/>
      <c r="H18" s="178"/>
    </row>
    <row r="19" spans="1:8" s="177" customFormat="1" ht="18.75">
      <c r="A19" s="173" t="e">
        <f>+#REF!</f>
        <v>#REF!</v>
      </c>
      <c r="B19" s="174" t="e">
        <f>+#REF!</f>
        <v>#REF!</v>
      </c>
      <c r="C19" s="175" t="e">
        <f t="shared" si="0"/>
        <v>#REF!</v>
      </c>
      <c r="D19" s="175" t="e">
        <f t="shared" si="1"/>
        <v>#REF!</v>
      </c>
      <c r="E19" s="175" t="e">
        <f>+#REF!</f>
        <v>#REF!</v>
      </c>
      <c r="F19" s="176"/>
      <c r="H19" s="178"/>
    </row>
    <row r="20" spans="1:8" s="177" customFormat="1" ht="18.75">
      <c r="A20" s="173" t="e">
        <f>+#REF!</f>
        <v>#REF!</v>
      </c>
      <c r="B20" s="174" t="e">
        <f>+#REF!</f>
        <v>#REF!</v>
      </c>
      <c r="C20" s="175" t="e">
        <f t="shared" si="0"/>
        <v>#REF!</v>
      </c>
      <c r="D20" s="175" t="e">
        <f t="shared" si="1"/>
        <v>#REF!</v>
      </c>
      <c r="E20" s="175" t="e">
        <f>+#REF!</f>
        <v>#REF!</v>
      </c>
      <c r="F20" s="176"/>
      <c r="H20" s="178"/>
    </row>
    <row r="21" spans="1:8" s="177" customFormat="1" ht="18.75">
      <c r="A21" s="173" t="e">
        <f>+#REF!</f>
        <v>#REF!</v>
      </c>
      <c r="B21" s="174" t="e">
        <f>+#REF!</f>
        <v>#REF!</v>
      </c>
      <c r="C21" s="175" t="e">
        <f t="shared" si="0"/>
        <v>#REF!</v>
      </c>
      <c r="D21" s="175" t="e">
        <f t="shared" si="1"/>
        <v>#REF!</v>
      </c>
      <c r="E21" s="175" t="e">
        <f>+#REF!</f>
        <v>#REF!</v>
      </c>
      <c r="F21" s="176"/>
      <c r="H21" s="178"/>
    </row>
    <row r="22" spans="1:8" s="139" customFormat="1" ht="30" customHeight="1">
      <c r="A22" s="132"/>
      <c r="B22" s="133" t="s">
        <v>555</v>
      </c>
      <c r="C22" s="134"/>
      <c r="D22" s="135"/>
      <c r="E22" s="136" t="e">
        <f>SUM(E10:E21)</f>
        <v>#REF!</v>
      </c>
      <c r="F22" s="137"/>
      <c r="G22" s="138"/>
    </row>
  </sheetData>
  <mergeCells count="2">
    <mergeCell ref="A1:F1"/>
    <mergeCell ref="A2:F2"/>
  </mergeCells>
  <printOptions horizontalCentered="1"/>
  <pageMargins left="0.31496062992125984" right="0.15748031496062992" top="0.43307086614173229" bottom="0.31496062992125984" header="0.15748031496062992" footer="0.15748031496062992"/>
  <pageSetup paperSize="9" orientation="landscape" blackAndWhite="1" r:id="rId1"/>
  <headerFooter alignWithMargins="0">
    <oddFooter>&amp;C&amp;"VNI-Aptima,Italic"&amp;8TRANG THU &amp;P/&amp;N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9"/>
  <sheetViews>
    <sheetView topLeftCell="A151" zoomScale="85" zoomScaleNormal="85" workbookViewId="0">
      <selection activeCell="H144" sqref="H144:H146"/>
    </sheetView>
  </sheetViews>
  <sheetFormatPr defaultColWidth="9.140625" defaultRowHeight="12.75" outlineLevelRow="3"/>
  <cols>
    <col min="1" max="1" width="5.42578125" style="59" customWidth="1"/>
    <col min="2" max="2" width="69.7109375" style="29" customWidth="1"/>
    <col min="3" max="3" width="12" style="60" customWidth="1"/>
    <col min="4" max="4" width="13.140625" style="213" customWidth="1"/>
    <col min="5" max="7" width="18.7109375" style="18" customWidth="1"/>
    <col min="8" max="8" width="23.28515625" style="29" customWidth="1"/>
    <col min="9" max="9" width="17.7109375" style="29" customWidth="1"/>
    <col min="10" max="10" width="17.85546875" style="29" customWidth="1"/>
    <col min="11" max="11" width="15.7109375" style="29" customWidth="1"/>
    <col min="12" max="16384" width="9.140625" style="29"/>
  </cols>
  <sheetData>
    <row r="1" spans="1:10" ht="22.5" hidden="1">
      <c r="A1" s="140" t="s">
        <v>550</v>
      </c>
      <c r="B1" s="27"/>
      <c r="C1" s="28"/>
      <c r="D1" s="204"/>
      <c r="E1" s="2"/>
      <c r="F1" s="2"/>
      <c r="G1" s="2">
        <v>0</v>
      </c>
    </row>
    <row r="2" spans="1:10" ht="15.75" hidden="1">
      <c r="A2" s="30"/>
      <c r="B2" s="27"/>
      <c r="C2" s="28"/>
      <c r="D2" s="204"/>
      <c r="E2" s="2"/>
      <c r="F2" s="2"/>
      <c r="G2" s="2"/>
    </row>
    <row r="3" spans="1:10" ht="18.75" hidden="1">
      <c r="A3" s="31" t="str">
        <f>'[3]1.Bia XL'!A3&amp;" "&amp;'[3]1.Bia XL'!C3</f>
        <v>Tên dự án: XÂY DỰNG BỆNH VIỆN ĐA KHOA KHU VỰC BẮC QUẢNG BÌNH (CƠ SỞ 2)</v>
      </c>
      <c r="B3" s="27"/>
      <c r="C3" s="2"/>
      <c r="D3" s="204"/>
      <c r="E3" s="2"/>
      <c r="F3" s="2"/>
      <c r="G3" s="2"/>
    </row>
    <row r="4" spans="1:10" ht="18.75" hidden="1">
      <c r="A4" s="31" t="str">
        <f>'[3]1.Bia XL'!A4&amp;" "&amp;'[3]1.Bia XL'!C4</f>
        <v>Tên công trình: BỆNH VIỆN ĐA KHOA KHU VỰC BẮC QUẢNG BÌNH (CƠ SỞ 2)</v>
      </c>
      <c r="B4" s="27"/>
      <c r="C4" s="28"/>
      <c r="D4" s="204"/>
      <c r="E4" s="2"/>
      <c r="F4" s="2"/>
      <c r="G4" s="2"/>
    </row>
    <row r="5" spans="1:10" ht="15.75" hidden="1">
      <c r="A5" s="32" t="str">
        <f>'[3]1.Bia XL'!A5&amp;" "&amp;'[3]1.Bia XL'!C5</f>
        <v>Địa điểm: Phường Quảng Thọ, thị xã Ba Đồn, tỉnh Quảng Bình</v>
      </c>
      <c r="B5" s="27"/>
      <c r="C5" s="28"/>
      <c r="D5" s="204"/>
      <c r="E5" s="2"/>
      <c r="F5" s="2"/>
      <c r="G5" s="2"/>
    </row>
    <row r="6" spans="1:10" ht="27" customHeight="1">
      <c r="A6" s="497" t="s">
        <v>557</v>
      </c>
      <c r="B6" s="497"/>
      <c r="C6" s="497"/>
      <c r="D6" s="497"/>
      <c r="E6" s="2"/>
      <c r="F6" s="2"/>
      <c r="G6" s="2"/>
    </row>
    <row r="7" spans="1:10" ht="18.75" hidden="1">
      <c r="A7" s="31" t="str">
        <f>'[3]1.Bia XL'!A7&amp;" "&amp;'[3]1.Bia XL'!C7</f>
        <v>Phần: ……………</v>
      </c>
      <c r="B7" s="165"/>
      <c r="C7" s="166"/>
      <c r="D7" s="205"/>
      <c r="E7" s="2"/>
      <c r="F7" s="2"/>
      <c r="G7" s="2"/>
    </row>
    <row r="8" spans="1:10" ht="25.5" customHeight="1">
      <c r="A8" s="497" t="s">
        <v>551</v>
      </c>
      <c r="B8" s="497"/>
      <c r="C8" s="497"/>
      <c r="D8" s="497"/>
      <c r="E8" s="2"/>
      <c r="F8" s="2"/>
      <c r="G8" s="2"/>
    </row>
    <row r="9" spans="1:10" s="164" customFormat="1" ht="25.5" customHeight="1">
      <c r="A9" s="498" t="s">
        <v>552</v>
      </c>
      <c r="B9" s="498"/>
      <c r="C9" s="498"/>
      <c r="D9" s="498"/>
      <c r="E9" s="163"/>
      <c r="F9" s="162" t="s">
        <v>0</v>
      </c>
      <c r="G9" s="162"/>
    </row>
    <row r="10" spans="1:10" s="34" customFormat="1" ht="26.25" customHeight="1">
      <c r="A10" s="36" t="s">
        <v>1</v>
      </c>
      <c r="B10" s="38" t="s">
        <v>2</v>
      </c>
      <c r="C10" s="38" t="s">
        <v>3</v>
      </c>
      <c r="D10" s="206" t="s">
        <v>4</v>
      </c>
      <c r="E10" s="7" t="s">
        <v>281</v>
      </c>
      <c r="F10" s="7" t="s">
        <v>5</v>
      </c>
      <c r="G10" s="7" t="s">
        <v>6</v>
      </c>
    </row>
    <row r="11" spans="1:10" s="34" customFormat="1" ht="15.75">
      <c r="A11" s="36" t="s">
        <v>7</v>
      </c>
      <c r="B11" s="36" t="s">
        <v>8</v>
      </c>
      <c r="C11" s="36" t="s">
        <v>9</v>
      </c>
      <c r="D11" s="207" t="s">
        <v>10</v>
      </c>
      <c r="E11" s="39" t="s">
        <v>11</v>
      </c>
      <c r="F11" s="39" t="s">
        <v>282</v>
      </c>
      <c r="G11" s="39" t="s">
        <v>12</v>
      </c>
      <c r="H11" s="34" t="s">
        <v>545</v>
      </c>
    </row>
    <row r="12" spans="1:10" s="34" customFormat="1" ht="15.75">
      <c r="A12" s="141"/>
      <c r="B12" s="142"/>
      <c r="C12" s="143"/>
      <c r="D12" s="208"/>
      <c r="E12" s="9"/>
      <c r="F12" s="9"/>
      <c r="G12" s="10"/>
    </row>
    <row r="13" spans="1:10" s="44" customFormat="1" ht="25.5" customHeight="1">
      <c r="A13" s="191" t="s">
        <v>255</v>
      </c>
      <c r="B13" s="192" t="s">
        <v>274</v>
      </c>
      <c r="C13" s="193"/>
      <c r="D13" s="209"/>
      <c r="E13" s="21">
        <v>0</v>
      </c>
      <c r="F13" s="129">
        <f>SUM(F14:F26)</f>
        <v>1463148731</v>
      </c>
      <c r="G13" s="11"/>
      <c r="H13" s="47"/>
      <c r="I13" s="48"/>
      <c r="J13" s="48"/>
    </row>
    <row r="14" spans="1:10" s="44" customFormat="1" ht="198" customHeight="1" outlineLevel="1">
      <c r="A14" s="148">
        <v>1</v>
      </c>
      <c r="B14" s="149" t="s">
        <v>259</v>
      </c>
      <c r="C14" s="150" t="s">
        <v>258</v>
      </c>
      <c r="D14" s="208">
        <v>58</v>
      </c>
      <c r="E14" s="14">
        <v>5119793</v>
      </c>
      <c r="F14" s="14">
        <f t="shared" ref="F14:F26" si="0">D14*E14</f>
        <v>296947994</v>
      </c>
      <c r="G14" s="11"/>
      <c r="H14" s="47"/>
      <c r="I14" s="48"/>
      <c r="J14" s="48"/>
    </row>
    <row r="15" spans="1:10" s="44" customFormat="1" ht="198" customHeight="1" outlineLevel="1">
      <c r="A15" s="148">
        <v>2</v>
      </c>
      <c r="B15" s="149" t="s">
        <v>260</v>
      </c>
      <c r="C15" s="150" t="s">
        <v>258</v>
      </c>
      <c r="D15" s="208">
        <v>171</v>
      </c>
      <c r="E15" s="14">
        <v>1958793</v>
      </c>
      <c r="F15" s="14">
        <f t="shared" si="0"/>
        <v>334953603</v>
      </c>
      <c r="G15" s="11"/>
      <c r="H15" s="47"/>
      <c r="I15" s="48"/>
      <c r="J15" s="48"/>
    </row>
    <row r="16" spans="1:10" s="44" customFormat="1" ht="204.75" outlineLevel="1">
      <c r="A16" s="148">
        <v>3</v>
      </c>
      <c r="B16" s="149" t="s">
        <v>261</v>
      </c>
      <c r="C16" s="150" t="s">
        <v>258</v>
      </c>
      <c r="D16" s="208">
        <v>4</v>
      </c>
      <c r="E16" s="14">
        <v>14583030</v>
      </c>
      <c r="F16" s="14">
        <f t="shared" si="0"/>
        <v>58332120</v>
      </c>
      <c r="G16" s="11"/>
      <c r="H16" s="47"/>
      <c r="I16" s="48"/>
      <c r="J16" s="48"/>
    </row>
    <row r="17" spans="1:10" s="44" customFormat="1" ht="242.25" customHeight="1" outlineLevel="1">
      <c r="A17" s="148">
        <v>4</v>
      </c>
      <c r="B17" s="149" t="s">
        <v>262</v>
      </c>
      <c r="C17" s="150" t="s">
        <v>258</v>
      </c>
      <c r="D17" s="208">
        <v>4</v>
      </c>
      <c r="E17" s="14">
        <v>44173031</v>
      </c>
      <c r="F17" s="14">
        <f t="shared" si="0"/>
        <v>176692124</v>
      </c>
      <c r="G17" s="11"/>
      <c r="H17" s="47"/>
      <c r="I17" s="48"/>
      <c r="J17" s="48"/>
    </row>
    <row r="18" spans="1:10" s="44" customFormat="1" ht="47.25" outlineLevel="1">
      <c r="A18" s="148">
        <v>5</v>
      </c>
      <c r="B18" s="149" t="s">
        <v>263</v>
      </c>
      <c r="C18" s="150" t="s">
        <v>258</v>
      </c>
      <c r="D18" s="208">
        <v>24</v>
      </c>
      <c r="E18" s="14">
        <v>5700030</v>
      </c>
      <c r="F18" s="14">
        <f t="shared" si="0"/>
        <v>136800720</v>
      </c>
      <c r="G18" s="11"/>
      <c r="H18" s="47"/>
      <c r="I18" s="48"/>
      <c r="J18" s="48"/>
    </row>
    <row r="19" spans="1:10" s="44" customFormat="1" ht="41.25" customHeight="1" outlineLevel="1">
      <c r="A19" s="148">
        <v>6</v>
      </c>
      <c r="B19" s="149" t="s">
        <v>264</v>
      </c>
      <c r="C19" s="150" t="s">
        <v>265</v>
      </c>
      <c r="D19" s="208">
        <v>4</v>
      </c>
      <c r="E19" s="14">
        <v>174875</v>
      </c>
      <c r="F19" s="14">
        <f t="shared" si="0"/>
        <v>699500</v>
      </c>
      <c r="G19" s="11"/>
      <c r="H19" s="47"/>
      <c r="I19" s="48"/>
      <c r="J19" s="48"/>
    </row>
    <row r="20" spans="1:10" s="44" customFormat="1" ht="301.5" customHeight="1" outlineLevel="1">
      <c r="A20" s="148">
        <v>7</v>
      </c>
      <c r="B20" s="149" t="s">
        <v>266</v>
      </c>
      <c r="C20" s="150" t="s">
        <v>258</v>
      </c>
      <c r="D20" s="208">
        <v>4</v>
      </c>
      <c r="E20" s="14">
        <v>33353013</v>
      </c>
      <c r="F20" s="14">
        <f t="shared" si="0"/>
        <v>133412052</v>
      </c>
      <c r="G20" s="11"/>
      <c r="H20" s="47"/>
      <c r="I20" s="48"/>
      <c r="J20" s="48"/>
    </row>
    <row r="21" spans="1:10" s="44" customFormat="1" ht="24" customHeight="1" outlineLevel="1">
      <c r="A21" s="148">
        <v>8</v>
      </c>
      <c r="B21" s="149" t="s">
        <v>267</v>
      </c>
      <c r="C21" s="150" t="s">
        <v>258</v>
      </c>
      <c r="D21" s="208">
        <v>4</v>
      </c>
      <c r="E21" s="14">
        <v>2563793</v>
      </c>
      <c r="F21" s="14">
        <f t="shared" si="0"/>
        <v>10255172</v>
      </c>
      <c r="G21" s="11"/>
      <c r="H21" s="47"/>
      <c r="I21" s="48"/>
      <c r="J21" s="48"/>
    </row>
    <row r="22" spans="1:10" s="44" customFormat="1" ht="142.5" customHeight="1" outlineLevel="1">
      <c r="A22" s="148">
        <v>9</v>
      </c>
      <c r="B22" s="149" t="s">
        <v>268</v>
      </c>
      <c r="C22" s="150" t="s">
        <v>18</v>
      </c>
      <c r="D22" s="208">
        <v>1</v>
      </c>
      <c r="E22" s="14">
        <v>22648013</v>
      </c>
      <c r="F22" s="14">
        <f t="shared" si="0"/>
        <v>22648013</v>
      </c>
      <c r="G22" s="11"/>
      <c r="H22" s="47"/>
      <c r="I22" s="48"/>
      <c r="J22" s="48"/>
    </row>
    <row r="23" spans="1:10" s="44" customFormat="1" ht="41.25" customHeight="1" outlineLevel="1">
      <c r="A23" s="148">
        <v>10</v>
      </c>
      <c r="B23" s="149" t="s">
        <v>269</v>
      </c>
      <c r="C23" s="150" t="s">
        <v>258</v>
      </c>
      <c r="D23" s="208">
        <v>1</v>
      </c>
      <c r="E23" s="14">
        <v>4157013</v>
      </c>
      <c r="F23" s="14">
        <f t="shared" si="0"/>
        <v>4157013</v>
      </c>
      <c r="G23" s="11"/>
      <c r="H23" s="47"/>
      <c r="I23" s="48"/>
      <c r="J23" s="48"/>
    </row>
    <row r="24" spans="1:10" s="34" customFormat="1" ht="24.75" customHeight="1" outlineLevel="1">
      <c r="A24" s="148"/>
      <c r="B24" s="149" t="s">
        <v>276</v>
      </c>
      <c r="C24" s="150">
        <v>0</v>
      </c>
      <c r="D24" s="208">
        <v>0</v>
      </c>
      <c r="E24" s="14">
        <v>0</v>
      </c>
      <c r="F24" s="14"/>
      <c r="G24" s="113"/>
      <c r="H24" s="116"/>
      <c r="I24" s="48"/>
      <c r="J24" s="102"/>
    </row>
    <row r="25" spans="1:10" s="44" customFormat="1" ht="251.25" customHeight="1" outlineLevel="1">
      <c r="A25" s="148">
        <v>11</v>
      </c>
      <c r="B25" s="149" t="s">
        <v>270</v>
      </c>
      <c r="C25" s="150" t="s">
        <v>18</v>
      </c>
      <c r="D25" s="208">
        <v>1</v>
      </c>
      <c r="E25" s="14">
        <v>38975030</v>
      </c>
      <c r="F25" s="14">
        <f t="shared" si="0"/>
        <v>38975030</v>
      </c>
      <c r="G25" s="11"/>
      <c r="H25" s="47"/>
      <c r="I25" s="48"/>
      <c r="J25" s="48"/>
    </row>
    <row r="26" spans="1:10" s="44" customFormat="1" ht="297.75" customHeight="1" outlineLevel="1">
      <c r="A26" s="148">
        <v>12</v>
      </c>
      <c r="B26" s="149" t="s">
        <v>271</v>
      </c>
      <c r="C26" s="150" t="s">
        <v>18</v>
      </c>
      <c r="D26" s="208">
        <v>13</v>
      </c>
      <c r="E26" s="14">
        <v>19175030</v>
      </c>
      <c r="F26" s="14">
        <f t="shared" si="0"/>
        <v>249275390</v>
      </c>
      <c r="G26" s="11"/>
      <c r="H26" s="47"/>
      <c r="I26" s="48"/>
      <c r="J26" s="48"/>
    </row>
    <row r="27" spans="1:10" s="44" customFormat="1" ht="21" customHeight="1">
      <c r="A27" s="191" t="s">
        <v>273</v>
      </c>
      <c r="B27" s="192" t="s">
        <v>449</v>
      </c>
      <c r="C27" s="193"/>
      <c r="D27" s="209"/>
      <c r="E27" s="21">
        <v>0</v>
      </c>
      <c r="F27" s="129">
        <f>SUM(F28:F32)</f>
        <v>5684342819</v>
      </c>
      <c r="G27" s="11"/>
      <c r="H27" s="47"/>
      <c r="I27" s="48"/>
      <c r="J27" s="48"/>
    </row>
    <row r="28" spans="1:10" s="44" customFormat="1" ht="108" customHeight="1" outlineLevel="1">
      <c r="A28" s="148">
        <v>1</v>
      </c>
      <c r="B28" s="149" t="s">
        <v>15</v>
      </c>
      <c r="C28" s="150" t="s">
        <v>16</v>
      </c>
      <c r="D28" s="208">
        <v>11</v>
      </c>
      <c r="E28" s="14">
        <v>330078857</v>
      </c>
      <c r="F28" s="14">
        <f>+E28*D28</f>
        <v>3630867427</v>
      </c>
      <c r="G28" s="11"/>
      <c r="H28" s="47"/>
      <c r="I28" s="48"/>
      <c r="J28" s="48"/>
    </row>
    <row r="29" spans="1:10" s="44" customFormat="1" ht="27" customHeight="1" outlineLevel="1">
      <c r="A29" s="148">
        <v>2</v>
      </c>
      <c r="B29" s="149" t="s">
        <v>17</v>
      </c>
      <c r="C29" s="150" t="s">
        <v>18</v>
      </c>
      <c r="D29" s="208">
        <v>11</v>
      </c>
      <c r="E29" s="14">
        <v>27615357</v>
      </c>
      <c r="F29" s="14">
        <f t="shared" ref="F29:F32" si="1">+E29*D29</f>
        <v>303768927</v>
      </c>
      <c r="G29" s="11"/>
      <c r="H29" s="47"/>
      <c r="I29" s="48"/>
      <c r="J29" s="48"/>
    </row>
    <row r="30" spans="1:10" s="44" customFormat="1" ht="21.75" customHeight="1" outlineLevel="1">
      <c r="A30" s="148">
        <v>3</v>
      </c>
      <c r="B30" s="149" t="s">
        <v>19</v>
      </c>
      <c r="C30" s="150" t="s">
        <v>20</v>
      </c>
      <c r="D30" s="208">
        <v>265</v>
      </c>
      <c r="E30" s="14">
        <v>42795</v>
      </c>
      <c r="F30" s="14">
        <f t="shared" si="1"/>
        <v>11340675</v>
      </c>
      <c r="G30" s="11"/>
      <c r="H30" s="47"/>
      <c r="I30" s="48"/>
      <c r="J30" s="48"/>
    </row>
    <row r="31" spans="1:10" s="44" customFormat="1" ht="39.75" customHeight="1" outlineLevel="1">
      <c r="A31" s="148">
        <v>4</v>
      </c>
      <c r="B31" s="149" t="s">
        <v>21</v>
      </c>
      <c r="C31" s="150" t="s">
        <v>18</v>
      </c>
      <c r="D31" s="208">
        <v>2</v>
      </c>
      <c r="E31" s="14">
        <v>531717830</v>
      </c>
      <c r="F31" s="14">
        <f t="shared" si="1"/>
        <v>1063435660</v>
      </c>
      <c r="G31" s="11"/>
      <c r="H31" s="47"/>
      <c r="I31" s="48"/>
      <c r="J31" s="48"/>
    </row>
    <row r="32" spans="1:10" s="44" customFormat="1" ht="40.5" customHeight="1" outlineLevel="1">
      <c r="A32" s="148">
        <v>5</v>
      </c>
      <c r="B32" s="149" t="s">
        <v>22</v>
      </c>
      <c r="C32" s="150" t="s">
        <v>18</v>
      </c>
      <c r="D32" s="208">
        <v>1</v>
      </c>
      <c r="E32" s="14">
        <v>674930130</v>
      </c>
      <c r="F32" s="14">
        <f t="shared" si="1"/>
        <v>674930130</v>
      </c>
      <c r="G32" s="11"/>
      <c r="H32" s="47"/>
      <c r="I32" s="48"/>
      <c r="J32" s="48"/>
    </row>
    <row r="33" spans="1:10" s="44" customFormat="1" ht="24.75" customHeight="1">
      <c r="A33" s="191" t="s">
        <v>275</v>
      </c>
      <c r="B33" s="192" t="s">
        <v>26</v>
      </c>
      <c r="C33" s="193"/>
      <c r="D33" s="209"/>
      <c r="E33" s="21">
        <v>0</v>
      </c>
      <c r="F33" s="129">
        <f>SUM(F34:F100)</f>
        <v>918500000</v>
      </c>
      <c r="G33" s="11"/>
      <c r="H33" s="47">
        <f>F33+F101+F147</f>
        <v>5377390267.3600006</v>
      </c>
      <c r="I33" s="48"/>
      <c r="J33" s="48"/>
    </row>
    <row r="34" spans="1:10" s="34" customFormat="1" ht="31.5" outlineLevel="1">
      <c r="A34" s="148">
        <v>1</v>
      </c>
      <c r="B34" s="152" t="s">
        <v>27</v>
      </c>
      <c r="C34" s="151" t="s">
        <v>99</v>
      </c>
      <c r="D34" s="208">
        <v>2</v>
      </c>
      <c r="E34" s="65">
        <v>44000000</v>
      </c>
      <c r="F34" s="14">
        <f t="shared" ref="F34:F97" si="2">+E34*D34</f>
        <v>88000000</v>
      </c>
      <c r="G34" s="113">
        <v>80000000</v>
      </c>
      <c r="H34" s="47"/>
      <c r="I34" s="48"/>
      <c r="J34" s="102"/>
    </row>
    <row r="35" spans="1:10" s="34" customFormat="1" ht="15.75" outlineLevel="2">
      <c r="A35" s="148"/>
      <c r="B35" s="152" t="s">
        <v>28</v>
      </c>
      <c r="C35" s="151"/>
      <c r="D35" s="208"/>
      <c r="E35" s="65">
        <v>0</v>
      </c>
      <c r="F35" s="14">
        <f t="shared" si="2"/>
        <v>0</v>
      </c>
      <c r="G35" s="113"/>
      <c r="H35" s="47"/>
      <c r="I35" s="48"/>
      <c r="J35" s="102"/>
    </row>
    <row r="36" spans="1:10" s="34" customFormat="1" ht="15.75" outlineLevel="2">
      <c r="A36" s="148"/>
      <c r="B36" s="152" t="s">
        <v>29</v>
      </c>
      <c r="C36" s="151"/>
      <c r="D36" s="208"/>
      <c r="E36" s="65">
        <v>0</v>
      </c>
      <c r="F36" s="14">
        <f t="shared" si="2"/>
        <v>0</v>
      </c>
      <c r="G36" s="113"/>
      <c r="H36" s="47"/>
      <c r="I36" s="48"/>
      <c r="J36" s="102"/>
    </row>
    <row r="37" spans="1:10" s="34" customFormat="1" ht="15.75" outlineLevel="2">
      <c r="A37" s="148"/>
      <c r="B37" s="152" t="s">
        <v>30</v>
      </c>
      <c r="C37" s="151"/>
      <c r="D37" s="208"/>
      <c r="E37" s="65">
        <v>0</v>
      </c>
      <c r="F37" s="14">
        <f t="shared" si="2"/>
        <v>0</v>
      </c>
      <c r="G37" s="113"/>
      <c r="H37" s="47"/>
      <c r="I37" s="48"/>
      <c r="J37" s="102"/>
    </row>
    <row r="38" spans="1:10" s="34" customFormat="1" ht="15.75" outlineLevel="2">
      <c r="A38" s="148"/>
      <c r="B38" s="152" t="s">
        <v>31</v>
      </c>
      <c r="C38" s="151"/>
      <c r="D38" s="208"/>
      <c r="E38" s="65">
        <v>0</v>
      </c>
      <c r="F38" s="14">
        <f t="shared" si="2"/>
        <v>0</v>
      </c>
      <c r="G38" s="113"/>
      <c r="H38" s="47"/>
      <c r="I38" s="48"/>
      <c r="J38" s="102"/>
    </row>
    <row r="39" spans="1:10" s="34" customFormat="1" ht="15.75" outlineLevel="2">
      <c r="A39" s="148"/>
      <c r="B39" s="152" t="s">
        <v>32</v>
      </c>
      <c r="C39" s="151"/>
      <c r="D39" s="208"/>
      <c r="E39" s="65">
        <v>0</v>
      </c>
      <c r="F39" s="14">
        <f t="shared" si="2"/>
        <v>0</v>
      </c>
      <c r="G39" s="113"/>
      <c r="H39" s="47"/>
      <c r="I39" s="48"/>
      <c r="J39" s="102"/>
    </row>
    <row r="40" spans="1:10" s="34" customFormat="1" ht="15.75" outlineLevel="2">
      <c r="A40" s="148"/>
      <c r="B40" s="152" t="s">
        <v>33</v>
      </c>
      <c r="C40" s="151"/>
      <c r="D40" s="208"/>
      <c r="E40" s="65">
        <v>0</v>
      </c>
      <c r="F40" s="14">
        <f t="shared" si="2"/>
        <v>0</v>
      </c>
      <c r="G40" s="113"/>
      <c r="H40" s="47"/>
      <c r="I40" s="48"/>
      <c r="J40" s="102"/>
    </row>
    <row r="41" spans="1:10" s="34" customFormat="1" ht="31.5" outlineLevel="2">
      <c r="A41" s="148"/>
      <c r="B41" s="152" t="s">
        <v>34</v>
      </c>
      <c r="C41" s="151"/>
      <c r="D41" s="208"/>
      <c r="E41" s="65">
        <v>0</v>
      </c>
      <c r="F41" s="14">
        <f t="shared" si="2"/>
        <v>0</v>
      </c>
      <c r="G41" s="113"/>
      <c r="H41" s="47"/>
      <c r="I41" s="48"/>
      <c r="J41" s="102"/>
    </row>
    <row r="42" spans="1:10" s="34" customFormat="1" ht="31.5" outlineLevel="2">
      <c r="A42" s="148"/>
      <c r="B42" s="152" t="s">
        <v>35</v>
      </c>
      <c r="C42" s="151"/>
      <c r="D42" s="208"/>
      <c r="E42" s="65">
        <v>0</v>
      </c>
      <c r="F42" s="14">
        <f t="shared" si="2"/>
        <v>0</v>
      </c>
      <c r="G42" s="113"/>
      <c r="H42" s="47"/>
      <c r="I42" s="48"/>
      <c r="J42" s="102"/>
    </row>
    <row r="43" spans="1:10" s="34" customFormat="1" ht="15.75" outlineLevel="2">
      <c r="A43" s="148"/>
      <c r="B43" s="152" t="s">
        <v>36</v>
      </c>
      <c r="C43" s="151"/>
      <c r="D43" s="208"/>
      <c r="E43" s="65">
        <v>0</v>
      </c>
      <c r="F43" s="14">
        <f t="shared" si="2"/>
        <v>0</v>
      </c>
      <c r="G43" s="113"/>
      <c r="H43" s="47"/>
      <c r="I43" s="48"/>
      <c r="J43" s="102"/>
    </row>
    <row r="44" spans="1:10" s="34" customFormat="1" ht="15.75" outlineLevel="2">
      <c r="A44" s="148"/>
      <c r="B44" s="152" t="s">
        <v>37</v>
      </c>
      <c r="C44" s="151"/>
      <c r="D44" s="208"/>
      <c r="E44" s="65">
        <v>0</v>
      </c>
      <c r="F44" s="14">
        <f t="shared" si="2"/>
        <v>0</v>
      </c>
      <c r="G44" s="113"/>
      <c r="H44" s="47"/>
      <c r="I44" s="48"/>
      <c r="J44" s="102"/>
    </row>
    <row r="45" spans="1:10" s="34" customFormat="1" ht="15.75" outlineLevel="2">
      <c r="A45" s="148"/>
      <c r="B45" s="152" t="s">
        <v>38</v>
      </c>
      <c r="C45" s="151"/>
      <c r="D45" s="208"/>
      <c r="E45" s="65">
        <v>0</v>
      </c>
      <c r="F45" s="14">
        <f t="shared" si="2"/>
        <v>0</v>
      </c>
      <c r="G45" s="113"/>
      <c r="H45" s="47"/>
      <c r="I45" s="48"/>
      <c r="J45" s="102"/>
    </row>
    <row r="46" spans="1:10" s="34" customFormat="1" ht="15.75" outlineLevel="2">
      <c r="A46" s="148"/>
      <c r="B46" s="152" t="s">
        <v>39</v>
      </c>
      <c r="C46" s="151"/>
      <c r="D46" s="208"/>
      <c r="E46" s="65">
        <v>0</v>
      </c>
      <c r="F46" s="14">
        <f t="shared" si="2"/>
        <v>0</v>
      </c>
      <c r="G46" s="113"/>
      <c r="H46" s="47"/>
      <c r="I46" s="48"/>
      <c r="J46" s="102"/>
    </row>
    <row r="47" spans="1:10" s="34" customFormat="1" ht="15.75" outlineLevel="2">
      <c r="A47" s="148"/>
      <c r="B47" s="152" t="s">
        <v>40</v>
      </c>
      <c r="C47" s="151"/>
      <c r="D47" s="208"/>
      <c r="E47" s="65">
        <v>0</v>
      </c>
      <c r="F47" s="14">
        <f t="shared" si="2"/>
        <v>0</v>
      </c>
      <c r="G47" s="113"/>
      <c r="H47" s="47"/>
      <c r="I47" s="48"/>
      <c r="J47" s="102"/>
    </row>
    <row r="48" spans="1:10" s="34" customFormat="1" ht="15.75" outlineLevel="1">
      <c r="A48" s="148">
        <v>2</v>
      </c>
      <c r="B48" s="153" t="s">
        <v>41</v>
      </c>
      <c r="C48" s="151" t="s">
        <v>100</v>
      </c>
      <c r="D48" s="208">
        <v>4</v>
      </c>
      <c r="E48" s="65">
        <v>79200000</v>
      </c>
      <c r="F48" s="14">
        <f t="shared" si="2"/>
        <v>316800000</v>
      </c>
      <c r="G48" s="113">
        <v>288000000</v>
      </c>
      <c r="H48" s="47"/>
      <c r="I48" s="48"/>
      <c r="J48" s="102"/>
    </row>
    <row r="49" spans="1:10" s="34" customFormat="1" ht="15.75" outlineLevel="2">
      <c r="A49" s="148"/>
      <c r="B49" s="154" t="s">
        <v>450</v>
      </c>
      <c r="C49" s="151"/>
      <c r="D49" s="208"/>
      <c r="E49" s="65">
        <v>0</v>
      </c>
      <c r="F49" s="14">
        <f t="shared" si="2"/>
        <v>0</v>
      </c>
      <c r="G49" s="113"/>
      <c r="H49" s="47"/>
      <c r="I49" s="48"/>
      <c r="J49" s="102"/>
    </row>
    <row r="50" spans="1:10" s="34" customFormat="1" ht="15.75" outlineLevel="2">
      <c r="A50" s="148"/>
      <c r="B50" s="154" t="s">
        <v>42</v>
      </c>
      <c r="C50" s="151"/>
      <c r="D50" s="208"/>
      <c r="E50" s="65">
        <v>0</v>
      </c>
      <c r="F50" s="14">
        <f t="shared" si="2"/>
        <v>0</v>
      </c>
      <c r="G50" s="113"/>
      <c r="H50" s="47"/>
      <c r="I50" s="48"/>
      <c r="J50" s="102"/>
    </row>
    <row r="51" spans="1:10" s="34" customFormat="1" ht="15.75" outlineLevel="2">
      <c r="A51" s="148"/>
      <c r="B51" s="154" t="s">
        <v>43</v>
      </c>
      <c r="C51" s="151"/>
      <c r="D51" s="208"/>
      <c r="E51" s="65">
        <v>0</v>
      </c>
      <c r="F51" s="14">
        <f t="shared" si="2"/>
        <v>0</v>
      </c>
      <c r="G51" s="113"/>
      <c r="H51" s="47"/>
      <c r="I51" s="48"/>
      <c r="J51" s="102"/>
    </row>
    <row r="52" spans="1:10" s="34" customFormat="1" ht="15.75" outlineLevel="2">
      <c r="A52" s="148"/>
      <c r="B52" s="154" t="s">
        <v>44</v>
      </c>
      <c r="C52" s="151"/>
      <c r="D52" s="208"/>
      <c r="E52" s="65">
        <v>0</v>
      </c>
      <c r="F52" s="14">
        <f t="shared" si="2"/>
        <v>0</v>
      </c>
      <c r="G52" s="113"/>
      <c r="H52" s="47"/>
      <c r="I52" s="48"/>
      <c r="J52" s="102"/>
    </row>
    <row r="53" spans="1:10" s="34" customFormat="1" ht="15.75" outlineLevel="2">
      <c r="A53" s="148"/>
      <c r="B53" s="154" t="s">
        <v>45</v>
      </c>
      <c r="C53" s="151"/>
      <c r="D53" s="208"/>
      <c r="E53" s="65">
        <v>0</v>
      </c>
      <c r="F53" s="14">
        <f t="shared" si="2"/>
        <v>0</v>
      </c>
      <c r="G53" s="113"/>
      <c r="H53" s="47"/>
      <c r="I53" s="48"/>
      <c r="J53" s="102"/>
    </row>
    <row r="54" spans="1:10" s="34" customFormat="1" ht="15.75" outlineLevel="2">
      <c r="A54" s="148"/>
      <c r="B54" s="154" t="s">
        <v>46</v>
      </c>
      <c r="C54" s="151"/>
      <c r="D54" s="208"/>
      <c r="E54" s="65">
        <v>0</v>
      </c>
      <c r="F54" s="14">
        <f t="shared" si="2"/>
        <v>0</v>
      </c>
      <c r="G54" s="113"/>
      <c r="H54" s="47"/>
      <c r="I54" s="48"/>
      <c r="J54" s="102"/>
    </row>
    <row r="55" spans="1:10" s="34" customFormat="1" ht="15.75" outlineLevel="1">
      <c r="A55" s="148">
        <v>3</v>
      </c>
      <c r="B55" s="153" t="s">
        <v>47</v>
      </c>
      <c r="C55" s="151" t="s">
        <v>99</v>
      </c>
      <c r="D55" s="208">
        <v>1</v>
      </c>
      <c r="E55" s="65">
        <v>49500000</v>
      </c>
      <c r="F55" s="14">
        <f t="shared" si="2"/>
        <v>49500000</v>
      </c>
      <c r="G55" s="113">
        <v>45000000</v>
      </c>
      <c r="H55" s="47"/>
      <c r="I55" s="48"/>
      <c r="J55" s="102"/>
    </row>
    <row r="56" spans="1:10" s="34" customFormat="1" ht="22.5" customHeight="1" outlineLevel="2">
      <c r="A56" s="148"/>
      <c r="B56" s="153" t="s">
        <v>48</v>
      </c>
      <c r="C56" s="151"/>
      <c r="D56" s="208"/>
      <c r="E56" s="65">
        <v>0</v>
      </c>
      <c r="F56" s="14">
        <f t="shared" si="2"/>
        <v>0</v>
      </c>
      <c r="G56" s="113"/>
      <c r="H56" s="47"/>
      <c r="I56" s="48"/>
      <c r="J56" s="102"/>
    </row>
    <row r="57" spans="1:10" s="34" customFormat="1" ht="135" customHeight="1" outlineLevel="2">
      <c r="A57" s="148"/>
      <c r="B57" s="155" t="s">
        <v>49</v>
      </c>
      <c r="C57" s="151"/>
      <c r="D57" s="208"/>
      <c r="E57" s="65">
        <v>0</v>
      </c>
      <c r="F57" s="14">
        <f t="shared" si="2"/>
        <v>0</v>
      </c>
      <c r="G57" s="113"/>
      <c r="H57" s="47"/>
      <c r="I57" s="48"/>
      <c r="J57" s="102"/>
    </row>
    <row r="58" spans="1:10" s="34" customFormat="1" ht="15.75" outlineLevel="1">
      <c r="A58" s="148">
        <v>4</v>
      </c>
      <c r="B58" s="153" t="s">
        <v>50</v>
      </c>
      <c r="C58" s="151" t="s">
        <v>99</v>
      </c>
      <c r="D58" s="208">
        <v>2</v>
      </c>
      <c r="E58" s="65">
        <v>36300000</v>
      </c>
      <c r="F58" s="14">
        <f t="shared" si="2"/>
        <v>72600000</v>
      </c>
      <c r="G58" s="113">
        <v>66000000</v>
      </c>
      <c r="H58" s="47"/>
      <c r="I58" s="48"/>
      <c r="J58" s="102"/>
    </row>
    <row r="59" spans="1:10" s="34" customFormat="1" ht="15.75" outlineLevel="2">
      <c r="A59" s="148"/>
      <c r="B59" s="153" t="s">
        <v>51</v>
      </c>
      <c r="C59" s="151"/>
      <c r="D59" s="208"/>
      <c r="E59" s="65">
        <v>0</v>
      </c>
      <c r="F59" s="14">
        <f t="shared" si="2"/>
        <v>0</v>
      </c>
      <c r="G59" s="113"/>
      <c r="H59" s="47"/>
      <c r="I59" s="48"/>
      <c r="J59" s="102"/>
    </row>
    <row r="60" spans="1:10" s="34" customFormat="1" ht="72.75" customHeight="1" outlineLevel="2">
      <c r="A60" s="148"/>
      <c r="B60" s="156" t="s">
        <v>52</v>
      </c>
      <c r="C60" s="151"/>
      <c r="D60" s="208"/>
      <c r="E60" s="65">
        <v>0</v>
      </c>
      <c r="F60" s="14">
        <f t="shared" si="2"/>
        <v>0</v>
      </c>
      <c r="G60" s="113"/>
      <c r="H60" s="47"/>
      <c r="I60" s="48"/>
      <c r="J60" s="102"/>
    </row>
    <row r="61" spans="1:10" s="34" customFormat="1" ht="15.75" outlineLevel="1">
      <c r="A61" s="148">
        <v>5</v>
      </c>
      <c r="B61" s="153" t="s">
        <v>53</v>
      </c>
      <c r="C61" s="151" t="s">
        <v>99</v>
      </c>
      <c r="D61" s="208">
        <v>2</v>
      </c>
      <c r="E61" s="65">
        <v>41800000</v>
      </c>
      <c r="F61" s="14">
        <f t="shared" si="2"/>
        <v>83600000</v>
      </c>
      <c r="G61" s="113">
        <v>76000000</v>
      </c>
      <c r="H61" s="47"/>
      <c r="I61" s="48"/>
      <c r="J61" s="102"/>
    </row>
    <row r="62" spans="1:10" s="34" customFormat="1" ht="15.75" outlineLevel="2">
      <c r="A62" s="148"/>
      <c r="B62" s="153" t="s">
        <v>54</v>
      </c>
      <c r="C62" s="151"/>
      <c r="D62" s="208"/>
      <c r="E62" s="65">
        <v>0</v>
      </c>
      <c r="F62" s="14">
        <f t="shared" si="2"/>
        <v>0</v>
      </c>
      <c r="G62" s="113"/>
      <c r="H62" s="47"/>
      <c r="I62" s="48"/>
      <c r="J62" s="102"/>
    </row>
    <row r="63" spans="1:10" s="34" customFormat="1" ht="15.75" outlineLevel="2">
      <c r="A63" s="148"/>
      <c r="B63" s="153" t="s">
        <v>55</v>
      </c>
      <c r="C63" s="151"/>
      <c r="D63" s="208"/>
      <c r="E63" s="65">
        <v>0</v>
      </c>
      <c r="F63" s="14">
        <f t="shared" si="2"/>
        <v>0</v>
      </c>
      <c r="G63" s="113"/>
      <c r="H63" s="47"/>
      <c r="I63" s="48"/>
      <c r="J63" s="102"/>
    </row>
    <row r="64" spans="1:10" s="34" customFormat="1" ht="15.75" outlineLevel="2">
      <c r="A64" s="148"/>
      <c r="B64" s="153" t="s">
        <v>56</v>
      </c>
      <c r="C64" s="151"/>
      <c r="D64" s="208"/>
      <c r="E64" s="65">
        <v>0</v>
      </c>
      <c r="F64" s="14">
        <f t="shared" si="2"/>
        <v>0</v>
      </c>
      <c r="G64" s="113"/>
      <c r="H64" s="47"/>
      <c r="I64" s="48"/>
      <c r="J64" s="102"/>
    </row>
    <row r="65" spans="1:10" s="34" customFormat="1" ht="15.75" outlineLevel="2">
      <c r="A65" s="148"/>
      <c r="B65" s="153" t="s">
        <v>57</v>
      </c>
      <c r="C65" s="151"/>
      <c r="D65" s="208"/>
      <c r="E65" s="65">
        <v>0</v>
      </c>
      <c r="F65" s="14">
        <f t="shared" si="2"/>
        <v>0</v>
      </c>
      <c r="G65" s="113"/>
      <c r="H65" s="47"/>
      <c r="I65" s="48"/>
      <c r="J65" s="102"/>
    </row>
    <row r="66" spans="1:10" s="34" customFormat="1" ht="15.75" outlineLevel="2">
      <c r="A66" s="148"/>
      <c r="B66" s="153" t="s">
        <v>58</v>
      </c>
      <c r="C66" s="151"/>
      <c r="D66" s="208"/>
      <c r="E66" s="65">
        <v>0</v>
      </c>
      <c r="F66" s="14">
        <f t="shared" si="2"/>
        <v>0</v>
      </c>
      <c r="G66" s="113"/>
      <c r="H66" s="47"/>
      <c r="I66" s="48"/>
      <c r="J66" s="102"/>
    </row>
    <row r="67" spans="1:10" s="34" customFormat="1" ht="15.75" outlineLevel="2">
      <c r="A67" s="148"/>
      <c r="B67" s="153" t="s">
        <v>59</v>
      </c>
      <c r="C67" s="151"/>
      <c r="D67" s="208"/>
      <c r="E67" s="65">
        <v>0</v>
      </c>
      <c r="F67" s="14">
        <f t="shared" si="2"/>
        <v>0</v>
      </c>
      <c r="G67" s="113"/>
      <c r="H67" s="47"/>
      <c r="I67" s="48"/>
      <c r="J67" s="102"/>
    </row>
    <row r="68" spans="1:10" s="34" customFormat="1" ht="15.75" outlineLevel="2">
      <c r="A68" s="148"/>
      <c r="B68" s="153" t="s">
        <v>60</v>
      </c>
      <c r="C68" s="151"/>
      <c r="D68" s="208"/>
      <c r="E68" s="65">
        <v>0</v>
      </c>
      <c r="F68" s="14">
        <f t="shared" si="2"/>
        <v>0</v>
      </c>
      <c r="G68" s="113"/>
      <c r="H68" s="47"/>
      <c r="I68" s="48"/>
      <c r="J68" s="102"/>
    </row>
    <row r="69" spans="1:10" s="34" customFormat="1" ht="15.75" outlineLevel="2">
      <c r="A69" s="148"/>
      <c r="B69" s="153" t="s">
        <v>61</v>
      </c>
      <c r="C69" s="151"/>
      <c r="D69" s="208"/>
      <c r="E69" s="65">
        <v>0</v>
      </c>
      <c r="F69" s="14">
        <f t="shared" si="2"/>
        <v>0</v>
      </c>
      <c r="G69" s="113"/>
      <c r="H69" s="47"/>
      <c r="I69" s="48"/>
      <c r="J69" s="102"/>
    </row>
    <row r="70" spans="1:10" s="34" customFormat="1" ht="15.75" outlineLevel="2">
      <c r="A70" s="148"/>
      <c r="B70" s="154" t="s">
        <v>62</v>
      </c>
      <c r="C70" s="151"/>
      <c r="D70" s="208"/>
      <c r="E70" s="65">
        <v>0</v>
      </c>
      <c r="F70" s="14">
        <f t="shared" si="2"/>
        <v>0</v>
      </c>
      <c r="G70" s="113"/>
      <c r="H70" s="47"/>
      <c r="I70" s="48"/>
      <c r="J70" s="102"/>
    </row>
    <row r="71" spans="1:10" s="34" customFormat="1" ht="36.75" customHeight="1" outlineLevel="2">
      <c r="A71" s="148"/>
      <c r="B71" s="157" t="s">
        <v>63</v>
      </c>
      <c r="C71" s="151"/>
      <c r="D71" s="208"/>
      <c r="E71" s="65">
        <v>0</v>
      </c>
      <c r="F71" s="14">
        <f t="shared" si="2"/>
        <v>0</v>
      </c>
      <c r="G71" s="113"/>
      <c r="H71" s="47"/>
      <c r="I71" s="48"/>
      <c r="J71" s="102"/>
    </row>
    <row r="72" spans="1:10" s="34" customFormat="1" ht="15.75" outlineLevel="2">
      <c r="A72" s="148"/>
      <c r="B72" s="157" t="s">
        <v>64</v>
      </c>
      <c r="C72" s="151"/>
      <c r="D72" s="208"/>
      <c r="E72" s="65">
        <v>0</v>
      </c>
      <c r="F72" s="14">
        <f t="shared" si="2"/>
        <v>0</v>
      </c>
      <c r="G72" s="113"/>
      <c r="H72" s="47"/>
      <c r="I72" s="48"/>
      <c r="J72" s="102"/>
    </row>
    <row r="73" spans="1:10" s="34" customFormat="1" ht="15.75" outlineLevel="2">
      <c r="A73" s="148"/>
      <c r="B73" s="157" t="s">
        <v>65</v>
      </c>
      <c r="C73" s="151"/>
      <c r="D73" s="208"/>
      <c r="E73" s="65">
        <v>0</v>
      </c>
      <c r="F73" s="14">
        <f t="shared" si="2"/>
        <v>0</v>
      </c>
      <c r="G73" s="113"/>
      <c r="H73" s="47"/>
      <c r="I73" s="48"/>
      <c r="J73" s="102"/>
    </row>
    <row r="74" spans="1:10" s="34" customFormat="1" ht="15.75" outlineLevel="1">
      <c r="A74" s="148">
        <v>7</v>
      </c>
      <c r="B74" s="153" t="s">
        <v>72</v>
      </c>
      <c r="C74" s="151" t="s">
        <v>99</v>
      </c>
      <c r="D74" s="208">
        <v>2</v>
      </c>
      <c r="E74" s="65">
        <v>49500000</v>
      </c>
      <c r="F74" s="14">
        <f t="shared" si="2"/>
        <v>99000000</v>
      </c>
      <c r="G74" s="113">
        <v>90000000</v>
      </c>
      <c r="H74" s="47"/>
      <c r="I74" s="48"/>
      <c r="J74" s="102"/>
    </row>
    <row r="75" spans="1:10" s="34" customFormat="1" ht="15.75" outlineLevel="2">
      <c r="A75" s="148"/>
      <c r="B75" s="153" t="s">
        <v>73</v>
      </c>
      <c r="C75" s="151"/>
      <c r="D75" s="208"/>
      <c r="E75" s="65">
        <v>0</v>
      </c>
      <c r="F75" s="14">
        <f t="shared" si="2"/>
        <v>0</v>
      </c>
      <c r="G75" s="113"/>
      <c r="H75" s="47"/>
      <c r="I75" s="48"/>
      <c r="J75" s="102"/>
    </row>
    <row r="76" spans="1:10" s="34" customFormat="1" ht="15.75" outlineLevel="2">
      <c r="A76" s="148"/>
      <c r="B76" s="153" t="s">
        <v>74</v>
      </c>
      <c r="C76" s="151"/>
      <c r="D76" s="208"/>
      <c r="E76" s="65">
        <v>0</v>
      </c>
      <c r="F76" s="14">
        <f t="shared" si="2"/>
        <v>0</v>
      </c>
      <c r="G76" s="113"/>
      <c r="H76" s="47"/>
      <c r="I76" s="48"/>
      <c r="J76" s="102"/>
    </row>
    <row r="77" spans="1:10" s="34" customFormat="1" ht="15.75" outlineLevel="2">
      <c r="A77" s="148"/>
      <c r="B77" s="153" t="s">
        <v>75</v>
      </c>
      <c r="C77" s="151"/>
      <c r="D77" s="208"/>
      <c r="E77" s="65">
        <v>0</v>
      </c>
      <c r="F77" s="14">
        <f t="shared" si="2"/>
        <v>0</v>
      </c>
      <c r="G77" s="113"/>
      <c r="H77" s="47"/>
      <c r="I77" s="48"/>
      <c r="J77" s="102"/>
    </row>
    <row r="78" spans="1:10" s="34" customFormat="1" ht="15.75" outlineLevel="2">
      <c r="A78" s="148"/>
      <c r="B78" s="153" t="s">
        <v>76</v>
      </c>
      <c r="C78" s="151"/>
      <c r="D78" s="208"/>
      <c r="E78" s="65">
        <v>0</v>
      </c>
      <c r="F78" s="14">
        <f t="shared" si="2"/>
        <v>0</v>
      </c>
      <c r="G78" s="113"/>
      <c r="H78" s="47"/>
      <c r="I78" s="48"/>
      <c r="J78" s="102"/>
    </row>
    <row r="79" spans="1:10" s="34" customFormat="1" ht="15.75" outlineLevel="2">
      <c r="A79" s="148"/>
      <c r="B79" s="154" t="s">
        <v>77</v>
      </c>
      <c r="C79" s="151"/>
      <c r="D79" s="208"/>
      <c r="E79" s="65">
        <v>0</v>
      </c>
      <c r="F79" s="14">
        <f t="shared" si="2"/>
        <v>0</v>
      </c>
      <c r="G79" s="113"/>
      <c r="H79" s="47"/>
      <c r="I79" s="48"/>
      <c r="J79" s="102"/>
    </row>
    <row r="80" spans="1:10" s="34" customFormat="1" ht="31.5" outlineLevel="2">
      <c r="A80" s="148"/>
      <c r="B80" s="157" t="s">
        <v>78</v>
      </c>
      <c r="C80" s="151"/>
      <c r="D80" s="208"/>
      <c r="E80" s="65">
        <v>0</v>
      </c>
      <c r="F80" s="14">
        <f t="shared" si="2"/>
        <v>0</v>
      </c>
      <c r="G80" s="113"/>
      <c r="H80" s="47"/>
      <c r="I80" s="48"/>
      <c r="J80" s="102"/>
    </row>
    <row r="81" spans="1:10" s="34" customFormat="1" ht="15.75" outlineLevel="2">
      <c r="A81" s="148"/>
      <c r="B81" s="153" t="s">
        <v>79</v>
      </c>
      <c r="C81" s="151"/>
      <c r="D81" s="208"/>
      <c r="E81" s="65">
        <v>0</v>
      </c>
      <c r="F81" s="14">
        <f t="shared" si="2"/>
        <v>0</v>
      </c>
      <c r="G81" s="113"/>
      <c r="H81" s="47"/>
      <c r="I81" s="48"/>
      <c r="J81" s="102"/>
    </row>
    <row r="82" spans="1:10" s="34" customFormat="1" ht="15.75" outlineLevel="2">
      <c r="A82" s="148"/>
      <c r="B82" s="153" t="s">
        <v>80</v>
      </c>
      <c r="C82" s="151"/>
      <c r="D82" s="208"/>
      <c r="E82" s="65">
        <v>0</v>
      </c>
      <c r="F82" s="14">
        <f t="shared" si="2"/>
        <v>0</v>
      </c>
      <c r="G82" s="113"/>
      <c r="H82" s="47"/>
      <c r="I82" s="48"/>
      <c r="J82" s="102"/>
    </row>
    <row r="83" spans="1:10" s="34" customFormat="1" ht="15.75" outlineLevel="2">
      <c r="A83" s="148"/>
      <c r="B83" s="153" t="s">
        <v>81</v>
      </c>
      <c r="C83" s="151"/>
      <c r="D83" s="208"/>
      <c r="E83" s="65">
        <v>0</v>
      </c>
      <c r="F83" s="14">
        <f t="shared" si="2"/>
        <v>0</v>
      </c>
      <c r="G83" s="113"/>
      <c r="H83" s="47"/>
      <c r="I83" s="48"/>
      <c r="J83" s="102"/>
    </row>
    <row r="84" spans="1:10" s="34" customFormat="1" ht="15.75" outlineLevel="1">
      <c r="A84" s="148">
        <v>8</v>
      </c>
      <c r="B84" s="156" t="s">
        <v>82</v>
      </c>
      <c r="C84" s="151" t="s">
        <v>100</v>
      </c>
      <c r="D84" s="208">
        <v>2</v>
      </c>
      <c r="E84" s="65">
        <v>55000000</v>
      </c>
      <c r="F84" s="14">
        <f t="shared" si="2"/>
        <v>110000000</v>
      </c>
      <c r="G84" s="113">
        <v>100000000</v>
      </c>
      <c r="H84" s="47"/>
      <c r="I84" s="48"/>
      <c r="J84" s="102"/>
    </row>
    <row r="85" spans="1:10" s="34" customFormat="1" ht="15.75" outlineLevel="2">
      <c r="A85" s="148"/>
      <c r="B85" s="156" t="s">
        <v>83</v>
      </c>
      <c r="C85" s="151"/>
      <c r="D85" s="208"/>
      <c r="E85" s="65">
        <v>0</v>
      </c>
      <c r="F85" s="14">
        <f t="shared" si="2"/>
        <v>0</v>
      </c>
      <c r="G85" s="113"/>
      <c r="H85" s="47"/>
      <c r="I85" s="48"/>
      <c r="J85" s="102"/>
    </row>
    <row r="86" spans="1:10" s="34" customFormat="1" ht="15.75" outlineLevel="2">
      <c r="A86" s="148"/>
      <c r="B86" s="156" t="s">
        <v>84</v>
      </c>
      <c r="C86" s="151"/>
      <c r="D86" s="208"/>
      <c r="E86" s="65">
        <v>0</v>
      </c>
      <c r="F86" s="14">
        <f t="shared" si="2"/>
        <v>0</v>
      </c>
      <c r="G86" s="113"/>
      <c r="H86" s="47"/>
      <c r="I86" s="48"/>
      <c r="J86" s="102"/>
    </row>
    <row r="87" spans="1:10" s="34" customFormat="1" ht="15.75" outlineLevel="2">
      <c r="A87" s="148"/>
      <c r="B87" s="156" t="s">
        <v>85</v>
      </c>
      <c r="C87" s="151"/>
      <c r="D87" s="208"/>
      <c r="E87" s="65">
        <v>0</v>
      </c>
      <c r="F87" s="14">
        <f t="shared" si="2"/>
        <v>0</v>
      </c>
      <c r="G87" s="113"/>
      <c r="H87" s="47"/>
      <c r="I87" s="48"/>
      <c r="J87" s="102"/>
    </row>
    <row r="88" spans="1:10" s="34" customFormat="1" ht="15.75" outlineLevel="2">
      <c r="A88" s="148"/>
      <c r="B88" s="156" t="s">
        <v>86</v>
      </c>
      <c r="C88" s="151"/>
      <c r="D88" s="208"/>
      <c r="E88" s="65">
        <v>0</v>
      </c>
      <c r="F88" s="14">
        <f t="shared" si="2"/>
        <v>0</v>
      </c>
      <c r="G88" s="113"/>
      <c r="H88" s="47"/>
      <c r="I88" s="48"/>
      <c r="J88" s="102"/>
    </row>
    <row r="89" spans="1:10" s="34" customFormat="1" ht="15.75" outlineLevel="2">
      <c r="A89" s="148"/>
      <c r="B89" s="156" t="s">
        <v>87</v>
      </c>
      <c r="C89" s="151"/>
      <c r="D89" s="208"/>
      <c r="E89" s="65">
        <v>0</v>
      </c>
      <c r="F89" s="14">
        <f t="shared" si="2"/>
        <v>0</v>
      </c>
      <c r="G89" s="113"/>
      <c r="H89" s="47"/>
      <c r="I89" s="48"/>
      <c r="J89" s="102"/>
    </row>
    <row r="90" spans="1:10" s="34" customFormat="1" ht="31.5" outlineLevel="2">
      <c r="A90" s="148"/>
      <c r="B90" s="156" t="s">
        <v>88</v>
      </c>
      <c r="C90" s="151"/>
      <c r="D90" s="208"/>
      <c r="E90" s="65">
        <v>0</v>
      </c>
      <c r="F90" s="14">
        <f t="shared" si="2"/>
        <v>0</v>
      </c>
      <c r="G90" s="113"/>
      <c r="H90" s="47"/>
      <c r="I90" s="48"/>
      <c r="J90" s="102"/>
    </row>
    <row r="91" spans="1:10" s="34" customFormat="1" ht="31.5" outlineLevel="2">
      <c r="A91" s="148"/>
      <c r="B91" s="156" t="s">
        <v>89</v>
      </c>
      <c r="C91" s="151"/>
      <c r="D91" s="208"/>
      <c r="E91" s="65">
        <v>0</v>
      </c>
      <c r="F91" s="14">
        <f t="shared" si="2"/>
        <v>0</v>
      </c>
      <c r="G91" s="113"/>
      <c r="H91" s="47"/>
      <c r="I91" s="48"/>
      <c r="J91" s="102"/>
    </row>
    <row r="92" spans="1:10" s="34" customFormat="1" ht="31.5" outlineLevel="2">
      <c r="A92" s="148"/>
      <c r="B92" s="156" t="s">
        <v>90</v>
      </c>
      <c r="C92" s="151"/>
      <c r="D92" s="208"/>
      <c r="E92" s="65">
        <v>0</v>
      </c>
      <c r="F92" s="14">
        <f t="shared" si="2"/>
        <v>0</v>
      </c>
      <c r="G92" s="113"/>
      <c r="H92" s="47"/>
      <c r="I92" s="48"/>
      <c r="J92" s="102"/>
    </row>
    <row r="93" spans="1:10" s="34" customFormat="1" ht="15.75" outlineLevel="2">
      <c r="A93" s="148"/>
      <c r="B93" s="156" t="s">
        <v>91</v>
      </c>
      <c r="C93" s="151"/>
      <c r="D93" s="208"/>
      <c r="E93" s="65">
        <v>0</v>
      </c>
      <c r="F93" s="14">
        <f t="shared" si="2"/>
        <v>0</v>
      </c>
      <c r="G93" s="113"/>
      <c r="H93" s="47"/>
      <c r="I93" s="48"/>
      <c r="J93" s="102"/>
    </row>
    <row r="94" spans="1:10" s="34" customFormat="1" ht="15.75" outlineLevel="2">
      <c r="A94" s="148"/>
      <c r="B94" s="156" t="s">
        <v>92</v>
      </c>
      <c r="C94" s="151"/>
      <c r="D94" s="208"/>
      <c r="E94" s="65">
        <v>0</v>
      </c>
      <c r="F94" s="14">
        <f t="shared" si="2"/>
        <v>0</v>
      </c>
      <c r="G94" s="113"/>
      <c r="H94" s="47"/>
      <c r="I94" s="48"/>
      <c r="J94" s="102"/>
    </row>
    <row r="95" spans="1:10" s="34" customFormat="1" ht="33.75" customHeight="1" outlineLevel="2">
      <c r="A95" s="148"/>
      <c r="B95" s="156" t="s">
        <v>93</v>
      </c>
      <c r="C95" s="151"/>
      <c r="D95" s="208"/>
      <c r="E95" s="65">
        <v>0</v>
      </c>
      <c r="F95" s="14">
        <f t="shared" si="2"/>
        <v>0</v>
      </c>
      <c r="G95" s="113"/>
      <c r="H95" s="47"/>
      <c r="I95" s="48"/>
      <c r="J95" s="102"/>
    </row>
    <row r="96" spans="1:10" s="34" customFormat="1" ht="15.75" outlineLevel="2">
      <c r="A96" s="148"/>
      <c r="B96" s="156" t="s">
        <v>94</v>
      </c>
      <c r="C96" s="151"/>
      <c r="D96" s="208"/>
      <c r="E96" s="65">
        <v>0</v>
      </c>
      <c r="F96" s="14">
        <f t="shared" si="2"/>
        <v>0</v>
      </c>
      <c r="G96" s="113"/>
      <c r="H96" s="47"/>
      <c r="I96" s="48"/>
      <c r="J96" s="102"/>
    </row>
    <row r="97" spans="1:10" s="34" customFormat="1" ht="31.5" outlineLevel="2">
      <c r="A97" s="148"/>
      <c r="B97" s="156" t="s">
        <v>95</v>
      </c>
      <c r="C97" s="151"/>
      <c r="D97" s="208"/>
      <c r="E97" s="65">
        <v>0</v>
      </c>
      <c r="F97" s="14">
        <f t="shared" si="2"/>
        <v>0</v>
      </c>
      <c r="G97" s="113"/>
      <c r="H97" s="47"/>
      <c r="I97" s="48"/>
      <c r="J97" s="102"/>
    </row>
    <row r="98" spans="1:10" s="34" customFormat="1" ht="15.75" outlineLevel="2">
      <c r="A98" s="148"/>
      <c r="B98" s="156" t="s">
        <v>96</v>
      </c>
      <c r="C98" s="151"/>
      <c r="D98" s="208"/>
      <c r="E98" s="65">
        <v>0</v>
      </c>
      <c r="F98" s="14">
        <f t="shared" ref="F98:F100" si="3">+E98*D98</f>
        <v>0</v>
      </c>
      <c r="G98" s="113"/>
      <c r="H98" s="47"/>
      <c r="I98" s="48"/>
      <c r="J98" s="102"/>
    </row>
    <row r="99" spans="1:10" s="34" customFormat="1" ht="15.75" outlineLevel="2">
      <c r="A99" s="148"/>
      <c r="B99" s="156" t="s">
        <v>97</v>
      </c>
      <c r="C99" s="151"/>
      <c r="D99" s="208"/>
      <c r="E99" s="65">
        <v>0</v>
      </c>
      <c r="F99" s="14">
        <f t="shared" si="3"/>
        <v>0</v>
      </c>
      <c r="G99" s="113"/>
      <c r="H99" s="47"/>
      <c r="I99" s="48"/>
      <c r="J99" s="102"/>
    </row>
    <row r="100" spans="1:10" s="34" customFormat="1" ht="15.75" outlineLevel="1">
      <c r="A100" s="148">
        <v>9</v>
      </c>
      <c r="B100" s="155" t="s">
        <v>98</v>
      </c>
      <c r="C100" s="151" t="s">
        <v>101</v>
      </c>
      <c r="D100" s="208">
        <v>1</v>
      </c>
      <c r="E100" s="65">
        <v>99000000</v>
      </c>
      <c r="F100" s="14">
        <f t="shared" si="3"/>
        <v>99000000</v>
      </c>
      <c r="G100" s="113">
        <v>90000000</v>
      </c>
      <c r="H100" s="47"/>
      <c r="I100" s="48"/>
      <c r="J100" s="102"/>
    </row>
    <row r="101" spans="1:10" s="44" customFormat="1" ht="15.75">
      <c r="A101" s="191" t="s">
        <v>13</v>
      </c>
      <c r="B101" s="192" t="s">
        <v>529</v>
      </c>
      <c r="C101" s="193"/>
      <c r="D101" s="209"/>
      <c r="E101" s="21">
        <v>0</v>
      </c>
      <c r="F101" s="129">
        <f>SUM(F102:F104)</f>
        <v>1445890267.3600001</v>
      </c>
      <c r="G101" s="11"/>
      <c r="H101" s="47"/>
      <c r="I101" s="48"/>
      <c r="J101" s="48"/>
    </row>
    <row r="102" spans="1:10" s="44" customFormat="1" ht="72" customHeight="1" outlineLevel="1">
      <c r="A102" s="144"/>
      <c r="B102" s="149" t="s">
        <v>530</v>
      </c>
      <c r="C102" s="150" t="s">
        <v>531</v>
      </c>
      <c r="D102" s="208">
        <v>17.600000000000001</v>
      </c>
      <c r="E102" s="14">
        <v>38035498</v>
      </c>
      <c r="F102" s="14">
        <f t="shared" ref="F102:F104" si="4">+E102*D102</f>
        <v>669424764.80000007</v>
      </c>
      <c r="G102" s="11"/>
      <c r="H102" s="269">
        <f>E102/1.1</f>
        <v>34577725.454545453</v>
      </c>
      <c r="I102" s="48"/>
      <c r="J102" s="48"/>
    </row>
    <row r="103" spans="1:10" s="44" customFormat="1" ht="104.25" customHeight="1" outlineLevel="1">
      <c r="A103" s="144"/>
      <c r="B103" s="149" t="s">
        <v>532</v>
      </c>
      <c r="C103" s="150" t="s">
        <v>531</v>
      </c>
      <c r="D103" s="208">
        <v>14.96</v>
      </c>
      <c r="E103" s="14">
        <v>35184354</v>
      </c>
      <c r="F103" s="14">
        <f t="shared" si="4"/>
        <v>526357935.84000003</v>
      </c>
      <c r="G103" s="11"/>
      <c r="H103" s="269">
        <f t="shared" ref="H103:H104" si="5">E103/1.1</f>
        <v>31985776.36363636</v>
      </c>
      <c r="I103" s="48"/>
      <c r="J103" s="48"/>
    </row>
    <row r="104" spans="1:10" s="44" customFormat="1" ht="99.75" customHeight="1" outlineLevel="1">
      <c r="A104" s="144"/>
      <c r="B104" s="149" t="s">
        <v>533</v>
      </c>
      <c r="C104" s="150" t="s">
        <v>531</v>
      </c>
      <c r="D104" s="208">
        <v>7.04</v>
      </c>
      <c r="E104" s="14">
        <v>35526643</v>
      </c>
      <c r="F104" s="14">
        <f t="shared" si="4"/>
        <v>250107566.72</v>
      </c>
      <c r="G104" s="11"/>
      <c r="H104" s="269">
        <f t="shared" si="5"/>
        <v>32296948.18181818</v>
      </c>
      <c r="I104" s="48"/>
      <c r="J104" s="48"/>
    </row>
    <row r="105" spans="1:10" s="44" customFormat="1" ht="15.75">
      <c r="A105" s="191" t="s">
        <v>25</v>
      </c>
      <c r="B105" s="192" t="s">
        <v>534</v>
      </c>
      <c r="C105" s="193" t="s">
        <v>535</v>
      </c>
      <c r="D105" s="209">
        <v>1</v>
      </c>
      <c r="E105" s="129">
        <v>15969850853</v>
      </c>
      <c r="F105" s="129">
        <v>15969850853</v>
      </c>
      <c r="G105" s="11"/>
      <c r="H105" s="47"/>
      <c r="I105" s="48"/>
      <c r="J105" s="48"/>
    </row>
    <row r="106" spans="1:10" s="44" customFormat="1" ht="15.75">
      <c r="A106" s="191" t="s">
        <v>253</v>
      </c>
      <c r="B106" s="192" t="s">
        <v>287</v>
      </c>
      <c r="C106" s="193"/>
      <c r="D106" s="209"/>
      <c r="E106" s="21">
        <v>0</v>
      </c>
      <c r="F106" s="129">
        <f>SUM(F107:F142)</f>
        <v>10657661783</v>
      </c>
      <c r="G106" s="11"/>
      <c r="H106" s="47"/>
      <c r="I106" s="21"/>
      <c r="J106" s="48"/>
    </row>
    <row r="107" spans="1:10" s="44" customFormat="1" ht="15.75" outlineLevel="2">
      <c r="A107" s="144"/>
      <c r="B107" s="145" t="s">
        <v>451</v>
      </c>
      <c r="C107" s="146"/>
      <c r="D107" s="206"/>
      <c r="E107" s="21">
        <v>0</v>
      </c>
      <c r="F107" s="21"/>
      <c r="G107" s="11"/>
      <c r="H107" s="47"/>
      <c r="I107" s="48"/>
      <c r="J107" s="48"/>
    </row>
    <row r="108" spans="1:10" s="34" customFormat="1" ht="15.75" outlineLevel="2">
      <c r="A108" s="148">
        <v>2</v>
      </c>
      <c r="B108" s="149" t="s">
        <v>453</v>
      </c>
      <c r="C108" s="150" t="s">
        <v>24</v>
      </c>
      <c r="D108" s="208">
        <v>6</v>
      </c>
      <c r="E108" s="14">
        <v>5901360</v>
      </c>
      <c r="F108" s="14">
        <f t="shared" ref="F108:F142" si="6">+E108*D108</f>
        <v>35408160</v>
      </c>
      <c r="G108" s="113"/>
      <c r="H108" s="47"/>
      <c r="I108" s="48"/>
      <c r="J108" s="102"/>
    </row>
    <row r="109" spans="1:10" s="34" customFormat="1" ht="15.75" outlineLevel="2">
      <c r="A109" s="148">
        <v>4</v>
      </c>
      <c r="B109" s="149" t="s">
        <v>455</v>
      </c>
      <c r="C109" s="150" t="s">
        <v>18</v>
      </c>
      <c r="D109" s="208">
        <v>1</v>
      </c>
      <c r="E109" s="14">
        <v>318992</v>
      </c>
      <c r="F109" s="14">
        <f t="shared" si="6"/>
        <v>318992</v>
      </c>
      <c r="G109" s="113"/>
      <c r="H109" s="47"/>
      <c r="I109" s="48"/>
      <c r="J109" s="102"/>
    </row>
    <row r="110" spans="1:10" s="34" customFormat="1" ht="15.75" outlineLevel="2">
      <c r="A110" s="148">
        <v>5</v>
      </c>
      <c r="B110" s="149" t="s">
        <v>456</v>
      </c>
      <c r="C110" s="150" t="s">
        <v>486</v>
      </c>
      <c r="D110" s="208">
        <v>190</v>
      </c>
      <c r="E110" s="14">
        <v>225835</v>
      </c>
      <c r="F110" s="14">
        <f t="shared" si="6"/>
        <v>42908650</v>
      </c>
      <c r="G110" s="113"/>
      <c r="H110" s="47"/>
      <c r="I110" s="48"/>
      <c r="J110" s="102"/>
    </row>
    <row r="111" spans="1:10" s="44" customFormat="1" ht="15.75" outlineLevel="2">
      <c r="A111" s="144">
        <v>0</v>
      </c>
      <c r="B111" s="145" t="s">
        <v>457</v>
      </c>
      <c r="C111" s="146">
        <v>0</v>
      </c>
      <c r="D111" s="206">
        <v>0</v>
      </c>
      <c r="E111" s="21">
        <v>0</v>
      </c>
      <c r="F111" s="21">
        <f t="shared" si="6"/>
        <v>0</v>
      </c>
      <c r="G111" s="11"/>
      <c r="H111" s="47"/>
      <c r="I111" s="48"/>
      <c r="J111" s="48"/>
    </row>
    <row r="112" spans="1:10" s="44" customFormat="1" ht="15.75" outlineLevel="2">
      <c r="A112" s="144">
        <v>0</v>
      </c>
      <c r="B112" s="145" t="s">
        <v>458</v>
      </c>
      <c r="C112" s="146">
        <v>0</v>
      </c>
      <c r="D112" s="206">
        <v>0</v>
      </c>
      <c r="E112" s="21">
        <v>0</v>
      </c>
      <c r="F112" s="21">
        <f t="shared" si="6"/>
        <v>0</v>
      </c>
      <c r="G112" s="11"/>
      <c r="H112" s="47"/>
      <c r="I112" s="48"/>
      <c r="J112" s="48"/>
    </row>
    <row r="113" spans="1:10" s="34" customFormat="1" ht="15.75" outlineLevel="2">
      <c r="A113" s="148">
        <v>6</v>
      </c>
      <c r="B113" s="149" t="s">
        <v>459</v>
      </c>
      <c r="C113" s="150" t="s">
        <v>18</v>
      </c>
      <c r="D113" s="208">
        <v>1</v>
      </c>
      <c r="E113" s="14">
        <v>386034799</v>
      </c>
      <c r="F113" s="14">
        <f t="shared" si="6"/>
        <v>386034799</v>
      </c>
      <c r="G113" s="113"/>
      <c r="H113" s="47"/>
      <c r="I113" s="48"/>
      <c r="J113" s="102"/>
    </row>
    <row r="114" spans="1:10" s="34" customFormat="1" ht="15.75" outlineLevel="2">
      <c r="A114" s="148">
        <v>7</v>
      </c>
      <c r="B114" s="149" t="s">
        <v>536</v>
      </c>
      <c r="C114" s="150" t="s">
        <v>18</v>
      </c>
      <c r="D114" s="208">
        <v>1</v>
      </c>
      <c r="E114" s="14">
        <v>402280365</v>
      </c>
      <c r="F114" s="14">
        <f t="shared" si="6"/>
        <v>402280365</v>
      </c>
      <c r="G114" s="113"/>
      <c r="H114" s="47"/>
      <c r="I114" s="48"/>
      <c r="J114" s="102"/>
    </row>
    <row r="115" spans="1:10" s="34" customFormat="1" ht="15.75" outlineLevel="2">
      <c r="A115" s="148">
        <v>8</v>
      </c>
      <c r="B115" s="149" t="s">
        <v>460</v>
      </c>
      <c r="C115" s="150" t="s">
        <v>18</v>
      </c>
      <c r="D115" s="208">
        <v>1</v>
      </c>
      <c r="E115" s="14">
        <v>432074290</v>
      </c>
      <c r="F115" s="14">
        <f t="shared" si="6"/>
        <v>432074290</v>
      </c>
      <c r="G115" s="113"/>
      <c r="H115" s="47"/>
      <c r="I115" s="48"/>
      <c r="J115" s="102"/>
    </row>
    <row r="116" spans="1:10" s="34" customFormat="1" ht="15.75" outlineLevel="2">
      <c r="A116" s="148">
        <v>9</v>
      </c>
      <c r="B116" s="149" t="s">
        <v>461</v>
      </c>
      <c r="C116" s="150" t="s">
        <v>18</v>
      </c>
      <c r="D116" s="208">
        <v>1</v>
      </c>
      <c r="E116" s="14">
        <v>451659570</v>
      </c>
      <c r="F116" s="14">
        <f t="shared" si="6"/>
        <v>451659570</v>
      </c>
      <c r="G116" s="113"/>
      <c r="H116" s="47"/>
      <c r="I116" s="48"/>
      <c r="J116" s="102"/>
    </row>
    <row r="117" spans="1:10" s="34" customFormat="1" ht="15.75" outlineLevel="2">
      <c r="A117" s="148">
        <v>10</v>
      </c>
      <c r="B117" s="149" t="s">
        <v>462</v>
      </c>
      <c r="C117" s="150" t="s">
        <v>18</v>
      </c>
      <c r="D117" s="208">
        <v>1</v>
      </c>
      <c r="E117" s="14">
        <v>458344050</v>
      </c>
      <c r="F117" s="14">
        <f t="shared" si="6"/>
        <v>458344050</v>
      </c>
      <c r="G117" s="113"/>
      <c r="H117" s="47"/>
      <c r="I117" s="48"/>
      <c r="J117" s="102"/>
    </row>
    <row r="118" spans="1:10" s="34" customFormat="1" ht="15.75" outlineLevel="2">
      <c r="A118" s="148">
        <v>11</v>
      </c>
      <c r="B118" s="149" t="s">
        <v>537</v>
      </c>
      <c r="C118" s="150" t="s">
        <v>18</v>
      </c>
      <c r="D118" s="208">
        <v>2</v>
      </c>
      <c r="E118" s="14">
        <v>462329699</v>
      </c>
      <c r="F118" s="14">
        <f t="shared" si="6"/>
        <v>924659398</v>
      </c>
      <c r="G118" s="113"/>
      <c r="H118" s="47"/>
      <c r="I118" s="48"/>
      <c r="J118" s="102"/>
    </row>
    <row r="119" spans="1:10" s="34" customFormat="1" ht="15.75" outlineLevel="2">
      <c r="A119" s="148">
        <v>12</v>
      </c>
      <c r="B119" s="149" t="s">
        <v>463</v>
      </c>
      <c r="C119" s="150" t="s">
        <v>18</v>
      </c>
      <c r="D119" s="208">
        <v>1</v>
      </c>
      <c r="E119" s="14">
        <v>513428530</v>
      </c>
      <c r="F119" s="14">
        <f t="shared" si="6"/>
        <v>513428530</v>
      </c>
      <c r="G119" s="113"/>
      <c r="H119" s="47"/>
      <c r="I119" s="48"/>
      <c r="J119" s="102"/>
    </row>
    <row r="120" spans="1:10" s="34" customFormat="1" ht="15.75" outlineLevel="2">
      <c r="A120" s="148">
        <v>13</v>
      </c>
      <c r="B120" s="149" t="s">
        <v>464</v>
      </c>
      <c r="C120" s="150" t="s">
        <v>18</v>
      </c>
      <c r="D120" s="208">
        <v>1</v>
      </c>
      <c r="E120" s="14">
        <v>518785970</v>
      </c>
      <c r="F120" s="14">
        <f t="shared" si="6"/>
        <v>518785970</v>
      </c>
      <c r="G120" s="113"/>
      <c r="H120" s="47"/>
      <c r="I120" s="48"/>
      <c r="J120" s="102"/>
    </row>
    <row r="121" spans="1:10" s="34" customFormat="1" ht="15.75" outlineLevel="2">
      <c r="A121" s="148">
        <v>14</v>
      </c>
      <c r="B121" s="149" t="s">
        <v>465</v>
      </c>
      <c r="C121" s="150" t="s">
        <v>18</v>
      </c>
      <c r="D121" s="208">
        <v>1</v>
      </c>
      <c r="E121" s="14">
        <v>523439539</v>
      </c>
      <c r="F121" s="14">
        <f t="shared" si="6"/>
        <v>523439539</v>
      </c>
      <c r="G121" s="113"/>
      <c r="H121" s="47"/>
      <c r="I121" s="48"/>
      <c r="J121" s="102"/>
    </row>
    <row r="122" spans="1:10" s="44" customFormat="1" ht="15.75" outlineLevel="2">
      <c r="A122" s="144">
        <v>0</v>
      </c>
      <c r="B122" s="145" t="s">
        <v>466</v>
      </c>
      <c r="C122" s="146">
        <v>0</v>
      </c>
      <c r="D122" s="206">
        <v>0</v>
      </c>
      <c r="E122" s="21">
        <v>0</v>
      </c>
      <c r="F122" s="21">
        <f t="shared" si="6"/>
        <v>0</v>
      </c>
      <c r="G122" s="11"/>
      <c r="H122" s="47"/>
      <c r="I122" s="48"/>
      <c r="J122" s="48"/>
    </row>
    <row r="123" spans="1:10" s="34" customFormat="1" ht="35.25" customHeight="1" outlineLevel="2">
      <c r="A123" s="148">
        <v>17</v>
      </c>
      <c r="B123" s="149" t="s">
        <v>468</v>
      </c>
      <c r="C123" s="150" t="s">
        <v>18</v>
      </c>
      <c r="D123" s="208">
        <v>11</v>
      </c>
      <c r="E123" s="14">
        <v>34557127</v>
      </c>
      <c r="F123" s="14">
        <f t="shared" si="6"/>
        <v>380128397</v>
      </c>
      <c r="G123" s="113"/>
      <c r="H123" s="47"/>
      <c r="I123" s="48"/>
      <c r="J123" s="102"/>
    </row>
    <row r="124" spans="1:10" s="34" customFormat="1" ht="35.25" customHeight="1" outlineLevel="2">
      <c r="A124" s="148">
        <v>18</v>
      </c>
      <c r="B124" s="149" t="s">
        <v>469</v>
      </c>
      <c r="C124" s="150" t="s">
        <v>18</v>
      </c>
      <c r="D124" s="208">
        <v>14</v>
      </c>
      <c r="E124" s="14">
        <v>39825896</v>
      </c>
      <c r="F124" s="14">
        <f t="shared" si="6"/>
        <v>557562544</v>
      </c>
      <c r="G124" s="113"/>
      <c r="H124" s="47"/>
      <c r="I124" s="48"/>
      <c r="J124" s="102"/>
    </row>
    <row r="125" spans="1:10" s="34" customFormat="1" ht="35.25" customHeight="1" outlineLevel="2">
      <c r="A125" s="148">
        <v>19</v>
      </c>
      <c r="B125" s="149" t="s">
        <v>470</v>
      </c>
      <c r="C125" s="150" t="s">
        <v>18</v>
      </c>
      <c r="D125" s="208">
        <v>23</v>
      </c>
      <c r="E125" s="14">
        <v>42023127</v>
      </c>
      <c r="F125" s="14">
        <f t="shared" si="6"/>
        <v>966531921</v>
      </c>
      <c r="G125" s="113"/>
      <c r="H125" s="47"/>
      <c r="I125" s="48"/>
      <c r="J125" s="102"/>
    </row>
    <row r="126" spans="1:10" s="34" customFormat="1" ht="35.25" customHeight="1" outlineLevel="2">
      <c r="A126" s="148">
        <v>21</v>
      </c>
      <c r="B126" s="149" t="s">
        <v>538</v>
      </c>
      <c r="C126" s="150" t="s">
        <v>18</v>
      </c>
      <c r="D126" s="208">
        <v>7</v>
      </c>
      <c r="E126" s="14">
        <v>44496127</v>
      </c>
      <c r="F126" s="14">
        <f t="shared" si="6"/>
        <v>311472889</v>
      </c>
      <c r="G126" s="113"/>
      <c r="H126" s="47"/>
      <c r="I126" s="48"/>
      <c r="J126" s="102"/>
    </row>
    <row r="127" spans="1:10" s="34" customFormat="1" ht="15.75" outlineLevel="2">
      <c r="A127" s="148">
        <v>22</v>
      </c>
      <c r="B127" s="149" t="s">
        <v>472</v>
      </c>
      <c r="C127" s="150" t="s">
        <v>18</v>
      </c>
      <c r="D127" s="208">
        <v>54</v>
      </c>
      <c r="E127" s="14">
        <v>4601000</v>
      </c>
      <c r="F127" s="14">
        <f t="shared" si="6"/>
        <v>248454000</v>
      </c>
      <c r="G127" s="113"/>
      <c r="H127" s="47"/>
      <c r="I127" s="48"/>
      <c r="J127" s="102"/>
    </row>
    <row r="128" spans="1:10" s="34" customFormat="1" ht="15.75" outlineLevel="2">
      <c r="A128" s="148">
        <v>23</v>
      </c>
      <c r="B128" s="149" t="s">
        <v>473</v>
      </c>
      <c r="C128" s="150" t="s">
        <v>18</v>
      </c>
      <c r="D128" s="208">
        <v>47</v>
      </c>
      <c r="E128" s="14">
        <v>2432056</v>
      </c>
      <c r="F128" s="14">
        <f t="shared" si="6"/>
        <v>114306632</v>
      </c>
      <c r="G128" s="113"/>
      <c r="H128" s="47"/>
      <c r="I128" s="48"/>
      <c r="J128" s="102"/>
    </row>
    <row r="129" spans="1:10" s="34" customFormat="1" ht="15.75" outlineLevel="2">
      <c r="A129" s="148">
        <v>24</v>
      </c>
      <c r="B129" s="149" t="s">
        <v>474</v>
      </c>
      <c r="C129" s="150" t="s">
        <v>18</v>
      </c>
      <c r="D129" s="208">
        <v>28</v>
      </c>
      <c r="E129" s="14">
        <v>11042848</v>
      </c>
      <c r="F129" s="14">
        <f t="shared" si="6"/>
        <v>309199744</v>
      </c>
      <c r="G129" s="113"/>
      <c r="H129" s="47"/>
      <c r="I129" s="48"/>
      <c r="J129" s="102"/>
    </row>
    <row r="130" spans="1:10" s="34" customFormat="1" ht="15.75" outlineLevel="2">
      <c r="A130" s="148">
        <v>25</v>
      </c>
      <c r="B130" s="149" t="s">
        <v>475</v>
      </c>
      <c r="C130" s="150" t="s">
        <v>18</v>
      </c>
      <c r="D130" s="208">
        <v>54</v>
      </c>
      <c r="E130" s="14">
        <v>11184448</v>
      </c>
      <c r="F130" s="14">
        <f t="shared" si="6"/>
        <v>603960192</v>
      </c>
      <c r="G130" s="113"/>
      <c r="H130" s="47"/>
      <c r="I130" s="48"/>
      <c r="J130" s="102"/>
    </row>
    <row r="131" spans="1:10" s="34" customFormat="1" ht="15.75" outlineLevel="2">
      <c r="A131" s="148">
        <v>26</v>
      </c>
      <c r="B131" s="149" t="s">
        <v>476</v>
      </c>
      <c r="C131" s="150" t="s">
        <v>18</v>
      </c>
      <c r="D131" s="208">
        <v>42</v>
      </c>
      <c r="E131" s="14">
        <v>11467648</v>
      </c>
      <c r="F131" s="14">
        <f t="shared" si="6"/>
        <v>481641216</v>
      </c>
      <c r="G131" s="113"/>
      <c r="H131" s="47"/>
      <c r="I131" s="48"/>
      <c r="J131" s="102"/>
    </row>
    <row r="132" spans="1:10" s="34" customFormat="1" ht="15.75" outlineLevel="2">
      <c r="A132" s="148">
        <v>27</v>
      </c>
      <c r="B132" s="149" t="s">
        <v>477</v>
      </c>
      <c r="C132" s="150" t="s">
        <v>18</v>
      </c>
      <c r="D132" s="208">
        <v>46</v>
      </c>
      <c r="E132" s="14">
        <v>11892447</v>
      </c>
      <c r="F132" s="14">
        <f t="shared" si="6"/>
        <v>547052562</v>
      </c>
      <c r="G132" s="113"/>
      <c r="H132" s="47"/>
      <c r="I132" s="48"/>
      <c r="J132" s="102"/>
    </row>
    <row r="133" spans="1:10" s="34" customFormat="1" ht="15.75" outlineLevel="2">
      <c r="A133" s="148">
        <v>28</v>
      </c>
      <c r="B133" s="149" t="s">
        <v>478</v>
      </c>
      <c r="C133" s="150" t="s">
        <v>18</v>
      </c>
      <c r="D133" s="208">
        <v>20</v>
      </c>
      <c r="E133" s="14">
        <v>13026429</v>
      </c>
      <c r="F133" s="14">
        <f t="shared" si="6"/>
        <v>260528580</v>
      </c>
      <c r="G133" s="113"/>
      <c r="H133" s="47"/>
      <c r="I133" s="48"/>
      <c r="J133" s="102"/>
    </row>
    <row r="134" spans="1:10" s="34" customFormat="1" ht="15.75" outlineLevel="2">
      <c r="A134" s="148">
        <v>29</v>
      </c>
      <c r="B134" s="149" t="s">
        <v>479</v>
      </c>
      <c r="C134" s="150" t="s">
        <v>18</v>
      </c>
      <c r="D134" s="208">
        <v>15</v>
      </c>
      <c r="E134" s="14">
        <v>13805229</v>
      </c>
      <c r="F134" s="14">
        <f t="shared" si="6"/>
        <v>207078435</v>
      </c>
      <c r="G134" s="113"/>
      <c r="H134" s="47"/>
      <c r="I134" s="48"/>
      <c r="J134" s="102"/>
    </row>
    <row r="135" spans="1:10" s="44" customFormat="1" ht="15.75" outlineLevel="2">
      <c r="A135" s="144">
        <v>0</v>
      </c>
      <c r="B135" s="145" t="s">
        <v>480</v>
      </c>
      <c r="C135" s="146">
        <v>0</v>
      </c>
      <c r="D135" s="206">
        <v>0</v>
      </c>
      <c r="E135" s="21">
        <v>0</v>
      </c>
      <c r="F135" s="21">
        <f t="shared" si="6"/>
        <v>0</v>
      </c>
      <c r="G135" s="11"/>
      <c r="H135" s="47"/>
      <c r="I135" s="48"/>
      <c r="J135" s="48"/>
    </row>
    <row r="136" spans="1:10" s="34" customFormat="1" ht="15.75" outlineLevel="2">
      <c r="A136" s="148">
        <v>30</v>
      </c>
      <c r="B136" s="149" t="s">
        <v>481</v>
      </c>
      <c r="C136" s="150" t="s">
        <v>18</v>
      </c>
      <c r="D136" s="208">
        <v>205</v>
      </c>
      <c r="E136" s="14">
        <v>1053884</v>
      </c>
      <c r="F136" s="14">
        <f t="shared" si="6"/>
        <v>216046220</v>
      </c>
      <c r="G136" s="113"/>
      <c r="H136" s="47"/>
      <c r="I136" s="48"/>
      <c r="J136" s="102"/>
    </row>
    <row r="137" spans="1:10" s="34" customFormat="1" ht="15.75" outlineLevel="2">
      <c r="A137" s="148">
        <v>31</v>
      </c>
      <c r="B137" s="149" t="s">
        <v>539</v>
      </c>
      <c r="C137" s="150" t="s">
        <v>18</v>
      </c>
      <c r="D137" s="208">
        <v>287</v>
      </c>
      <c r="E137" s="14">
        <v>1864842</v>
      </c>
      <c r="F137" s="14">
        <f t="shared" si="6"/>
        <v>535209654</v>
      </c>
      <c r="G137" s="113"/>
      <c r="H137" s="47"/>
      <c r="I137" s="48"/>
      <c r="J137" s="102"/>
    </row>
    <row r="138" spans="1:10" s="34" customFormat="1" ht="15.75" outlineLevel="2">
      <c r="A138" s="148">
        <v>33</v>
      </c>
      <c r="B138" s="149" t="s">
        <v>540</v>
      </c>
      <c r="C138" s="150" t="s">
        <v>18</v>
      </c>
      <c r="D138" s="208">
        <v>5</v>
      </c>
      <c r="E138" s="14">
        <v>13295086</v>
      </c>
      <c r="F138" s="14">
        <f t="shared" si="6"/>
        <v>66475430</v>
      </c>
      <c r="G138" s="113"/>
      <c r="H138" s="47"/>
      <c r="I138" s="48"/>
      <c r="J138" s="102"/>
    </row>
    <row r="139" spans="1:10" s="34" customFormat="1" ht="24.75" customHeight="1" outlineLevel="2">
      <c r="A139" s="148">
        <v>34</v>
      </c>
      <c r="B139" s="149" t="s">
        <v>541</v>
      </c>
      <c r="C139" s="150" t="s">
        <v>18</v>
      </c>
      <c r="D139" s="208">
        <v>7</v>
      </c>
      <c r="E139" s="14">
        <v>4023235</v>
      </c>
      <c r="F139" s="14">
        <f t="shared" si="6"/>
        <v>28162645</v>
      </c>
      <c r="G139" s="113"/>
      <c r="H139" s="47"/>
      <c r="I139" s="48"/>
      <c r="J139" s="102"/>
    </row>
    <row r="140" spans="1:10" s="44" customFormat="1" ht="15.75" outlineLevel="2">
      <c r="A140" s="144">
        <v>0</v>
      </c>
      <c r="B140" s="145" t="s">
        <v>482</v>
      </c>
      <c r="C140" s="146">
        <v>0</v>
      </c>
      <c r="D140" s="206">
        <v>0</v>
      </c>
      <c r="E140" s="21">
        <v>0</v>
      </c>
      <c r="F140" s="21">
        <f t="shared" si="6"/>
        <v>0</v>
      </c>
      <c r="G140" s="11"/>
      <c r="H140" s="47"/>
      <c r="I140" s="48"/>
      <c r="J140" s="48"/>
    </row>
    <row r="141" spans="1:10" s="34" customFormat="1" ht="24.75" customHeight="1" outlineLevel="2">
      <c r="A141" s="148">
        <v>35</v>
      </c>
      <c r="B141" s="149" t="s">
        <v>483</v>
      </c>
      <c r="C141" s="150" t="s">
        <v>18</v>
      </c>
      <c r="D141" s="208">
        <v>1</v>
      </c>
      <c r="E141" s="14">
        <v>59008683</v>
      </c>
      <c r="F141" s="14">
        <f t="shared" si="6"/>
        <v>59008683</v>
      </c>
      <c r="G141" s="113"/>
      <c r="H141" s="47"/>
      <c r="I141" s="48"/>
      <c r="J141" s="102"/>
    </row>
    <row r="142" spans="1:10" s="34" customFormat="1" ht="15.75" outlineLevel="2">
      <c r="A142" s="148">
        <v>36</v>
      </c>
      <c r="B142" s="149" t="s">
        <v>542</v>
      </c>
      <c r="C142" s="150" t="s">
        <v>18</v>
      </c>
      <c r="D142" s="208">
        <v>2</v>
      </c>
      <c r="E142" s="14">
        <v>37749863</v>
      </c>
      <c r="F142" s="14">
        <f t="shared" si="6"/>
        <v>75499726</v>
      </c>
      <c r="G142" s="113"/>
      <c r="H142" s="47"/>
      <c r="I142" s="48"/>
      <c r="J142" s="102"/>
    </row>
    <row r="143" spans="1:10" s="44" customFormat="1" ht="15.75">
      <c r="A143" s="144" t="s">
        <v>283</v>
      </c>
      <c r="B143" s="145" t="s">
        <v>487</v>
      </c>
      <c r="C143" s="146"/>
      <c r="D143" s="206"/>
      <c r="E143" s="21">
        <v>0</v>
      </c>
      <c r="F143" s="129">
        <f>SUM(F144:F146)</f>
        <v>3850000000</v>
      </c>
      <c r="G143" s="11"/>
      <c r="H143" s="47"/>
      <c r="I143" s="48"/>
      <c r="J143" s="48"/>
    </row>
    <row r="144" spans="1:10" s="34" customFormat="1" ht="104.25" customHeight="1" outlineLevel="2">
      <c r="A144" s="148"/>
      <c r="B144" s="149" t="s">
        <v>543</v>
      </c>
      <c r="C144" s="150" t="s">
        <v>18</v>
      </c>
      <c r="D144" s="208">
        <v>1</v>
      </c>
      <c r="E144" s="14">
        <v>1210000000</v>
      </c>
      <c r="F144" s="14">
        <f t="shared" ref="F144:F146" si="7">+E144*D144</f>
        <v>1210000000</v>
      </c>
      <c r="G144" s="113"/>
      <c r="H144" s="269">
        <f>E144/1.1</f>
        <v>1100000000</v>
      </c>
      <c r="I144" s="48"/>
      <c r="J144" s="102"/>
    </row>
    <row r="145" spans="1:10" s="34" customFormat="1" ht="114.75" customHeight="1" outlineLevel="2">
      <c r="A145" s="148"/>
      <c r="B145" s="149" t="s">
        <v>544</v>
      </c>
      <c r="C145" s="150" t="s">
        <v>18</v>
      </c>
      <c r="D145" s="208">
        <v>1</v>
      </c>
      <c r="E145" s="14">
        <v>1485000000.0000002</v>
      </c>
      <c r="F145" s="14">
        <f t="shared" si="7"/>
        <v>1485000000.0000002</v>
      </c>
      <c r="G145" s="113"/>
      <c r="H145" s="269">
        <f t="shared" ref="H145:H146" si="8">E145/1.1</f>
        <v>1350000000</v>
      </c>
      <c r="I145" s="48"/>
      <c r="J145" s="102"/>
    </row>
    <row r="146" spans="1:10" s="34" customFormat="1" ht="99" customHeight="1" outlineLevel="2">
      <c r="A146" s="148"/>
      <c r="B146" s="149" t="s">
        <v>553</v>
      </c>
      <c r="C146" s="150" t="s">
        <v>18</v>
      </c>
      <c r="D146" s="208">
        <v>1</v>
      </c>
      <c r="E146" s="14">
        <v>1155000000</v>
      </c>
      <c r="F146" s="14">
        <f t="shared" si="7"/>
        <v>1155000000</v>
      </c>
      <c r="G146" s="113"/>
      <c r="H146" s="269">
        <f t="shared" si="8"/>
        <v>1049999999.9999999</v>
      </c>
      <c r="I146" s="48"/>
      <c r="J146" s="102"/>
    </row>
    <row r="147" spans="1:10" s="34" customFormat="1" ht="15.75">
      <c r="A147" s="144" t="s">
        <v>288</v>
      </c>
      <c r="B147" s="145" t="s">
        <v>493</v>
      </c>
      <c r="C147" s="150"/>
      <c r="D147" s="208"/>
      <c r="E147" s="14"/>
      <c r="F147" s="129">
        <f>SUM(F148:F153)</f>
        <v>3013000000</v>
      </c>
      <c r="G147" s="113">
        <f>F147*3</f>
        <v>9039000000</v>
      </c>
      <c r="H147" s="116"/>
      <c r="I147" s="102"/>
      <c r="J147" s="102"/>
    </row>
    <row r="148" spans="1:10" s="51" customFormat="1" ht="15.75" outlineLevel="1">
      <c r="A148" s="158">
        <v>1</v>
      </c>
      <c r="B148" s="159" t="s">
        <v>494</v>
      </c>
      <c r="C148" s="158">
        <v>1</v>
      </c>
      <c r="D148" s="210" t="s">
        <v>18</v>
      </c>
      <c r="E148" s="79">
        <v>880000000</v>
      </c>
      <c r="F148" s="80">
        <f>+E148*C148</f>
        <v>880000000</v>
      </c>
      <c r="G148" s="62"/>
      <c r="H148" s="269">
        <f>E148/1.1</f>
        <v>799999999.99999988</v>
      </c>
      <c r="I148" s="48"/>
      <c r="J148" s="48"/>
    </row>
    <row r="149" spans="1:10" s="34" customFormat="1" ht="87.75" customHeight="1" outlineLevel="3">
      <c r="A149" s="148"/>
      <c r="B149" s="168" t="s">
        <v>503</v>
      </c>
      <c r="C149" s="150"/>
      <c r="D149" s="208"/>
      <c r="E149" s="79"/>
      <c r="F149" s="80">
        <f t="shared" ref="F149:F153" si="9">+E149*C149</f>
        <v>0</v>
      </c>
      <c r="G149" s="113"/>
      <c r="H149" s="269">
        <f t="shared" ref="H149:H153" si="10">E149/1.1</f>
        <v>0</v>
      </c>
      <c r="I149" s="102"/>
      <c r="J149" s="102"/>
    </row>
    <row r="150" spans="1:10" s="51" customFormat="1" ht="15.75" outlineLevel="1">
      <c r="A150" s="158">
        <v>2</v>
      </c>
      <c r="B150" s="159" t="s">
        <v>495</v>
      </c>
      <c r="C150" s="158">
        <v>1</v>
      </c>
      <c r="D150" s="210" t="s">
        <v>18</v>
      </c>
      <c r="E150" s="79">
        <v>1650000000</v>
      </c>
      <c r="F150" s="80">
        <f t="shared" si="9"/>
        <v>1650000000</v>
      </c>
      <c r="G150" s="62"/>
      <c r="H150" s="269">
        <f t="shared" si="10"/>
        <v>1499999999.9999998</v>
      </c>
      <c r="I150" s="48"/>
      <c r="J150" s="48"/>
    </row>
    <row r="151" spans="1:10" s="34" customFormat="1" ht="126" outlineLevel="3">
      <c r="A151" s="148"/>
      <c r="B151" s="168" t="s">
        <v>504</v>
      </c>
      <c r="C151" s="150"/>
      <c r="D151" s="208"/>
      <c r="E151" s="79"/>
      <c r="F151" s="80">
        <f t="shared" si="9"/>
        <v>0</v>
      </c>
      <c r="G151" s="113"/>
      <c r="H151" s="269">
        <f t="shared" si="10"/>
        <v>0</v>
      </c>
      <c r="I151" s="102"/>
      <c r="J151" s="102"/>
    </row>
    <row r="152" spans="1:10" s="51" customFormat="1" ht="15.75" outlineLevel="1">
      <c r="A152" s="158">
        <v>3</v>
      </c>
      <c r="B152" s="159" t="s">
        <v>496</v>
      </c>
      <c r="C152" s="158">
        <v>1</v>
      </c>
      <c r="D152" s="210" t="s">
        <v>18</v>
      </c>
      <c r="E152" s="79">
        <v>483000000</v>
      </c>
      <c r="F152" s="80">
        <f t="shared" si="9"/>
        <v>483000000</v>
      </c>
      <c r="G152" s="62"/>
      <c r="H152" s="269">
        <f t="shared" si="10"/>
        <v>439090909.09090906</v>
      </c>
      <c r="I152" s="48"/>
      <c r="J152" s="48"/>
    </row>
    <row r="153" spans="1:10" s="34" customFormat="1" ht="110.25" outlineLevel="3">
      <c r="A153" s="148"/>
      <c r="B153" s="168" t="s">
        <v>505</v>
      </c>
      <c r="C153" s="150"/>
      <c r="D153" s="208"/>
      <c r="E153" s="79"/>
      <c r="F153" s="80">
        <f t="shared" si="9"/>
        <v>0</v>
      </c>
      <c r="G153" s="113"/>
      <c r="H153" s="269">
        <f t="shared" si="10"/>
        <v>0</v>
      </c>
      <c r="I153" s="102"/>
      <c r="J153" s="102"/>
    </row>
    <row r="154" spans="1:10" s="51" customFormat="1" ht="24" customHeight="1">
      <c r="A154" s="160" t="s">
        <v>522</v>
      </c>
      <c r="B154" s="161" t="s">
        <v>523</v>
      </c>
      <c r="C154" s="158"/>
      <c r="D154" s="210"/>
      <c r="E154" s="79">
        <v>0</v>
      </c>
      <c r="F154" s="129">
        <f>SUM(F155:F313)</f>
        <v>5212796600</v>
      </c>
      <c r="G154" s="62"/>
      <c r="H154" s="47"/>
      <c r="I154" s="48"/>
      <c r="J154" s="48"/>
    </row>
    <row r="155" spans="1:10" s="34" customFormat="1" ht="21.75" customHeight="1" outlineLevel="1">
      <c r="A155" s="148">
        <v>1</v>
      </c>
      <c r="B155" s="149" t="s">
        <v>289</v>
      </c>
      <c r="C155" s="150" t="s">
        <v>445</v>
      </c>
      <c r="D155" s="208">
        <v>6</v>
      </c>
      <c r="E155" s="14">
        <v>210637900</v>
      </c>
      <c r="F155" s="14">
        <f>+E155*D155</f>
        <v>1263827400</v>
      </c>
      <c r="G155" s="113"/>
      <c r="H155" s="47"/>
      <c r="I155" s="48"/>
      <c r="J155" s="102"/>
    </row>
    <row r="156" spans="1:10" s="34" customFormat="1" ht="409.5" customHeight="1" outlineLevel="2">
      <c r="A156" s="148"/>
      <c r="B156" s="149" t="s">
        <v>290</v>
      </c>
      <c r="C156" s="150"/>
      <c r="D156" s="208"/>
      <c r="E156" s="14">
        <v>0</v>
      </c>
      <c r="F156" s="14">
        <f t="shared" ref="F156:F219" si="11">+E156*D156</f>
        <v>0</v>
      </c>
      <c r="G156" s="113"/>
      <c r="H156" s="47"/>
      <c r="I156" s="48"/>
      <c r="J156" s="102"/>
    </row>
    <row r="157" spans="1:10" s="34" customFormat="1" ht="24.75" customHeight="1" outlineLevel="1">
      <c r="A157" s="148">
        <v>2</v>
      </c>
      <c r="B157" s="149" t="s">
        <v>291</v>
      </c>
      <c r="C157" s="150" t="s">
        <v>445</v>
      </c>
      <c r="D157" s="208">
        <v>3</v>
      </c>
      <c r="E157" s="14">
        <v>183723100</v>
      </c>
      <c r="F157" s="14">
        <f t="shared" si="11"/>
        <v>551169300</v>
      </c>
      <c r="G157" s="113"/>
      <c r="H157" s="47"/>
      <c r="I157" s="48"/>
      <c r="J157" s="102"/>
    </row>
    <row r="158" spans="1:10" s="34" customFormat="1" ht="409.5" customHeight="1" outlineLevel="2">
      <c r="A158" s="148"/>
      <c r="B158" s="149" t="s">
        <v>292</v>
      </c>
      <c r="C158" s="150"/>
      <c r="D158" s="208"/>
      <c r="E158" s="14">
        <v>0</v>
      </c>
      <c r="F158" s="14">
        <f t="shared" si="11"/>
        <v>0</v>
      </c>
      <c r="G158" s="113"/>
      <c r="H158" s="47"/>
      <c r="I158" s="48"/>
      <c r="J158" s="102"/>
    </row>
    <row r="159" spans="1:10" s="34" customFormat="1" ht="27" customHeight="1" outlineLevel="1">
      <c r="A159" s="148">
        <v>3</v>
      </c>
      <c r="B159" s="149" t="s">
        <v>293</v>
      </c>
      <c r="C159" s="150" t="s">
        <v>99</v>
      </c>
      <c r="D159" s="208">
        <v>1</v>
      </c>
      <c r="E159" s="14">
        <v>169680500</v>
      </c>
      <c r="F159" s="14">
        <f t="shared" si="11"/>
        <v>169680500</v>
      </c>
      <c r="G159" s="113"/>
      <c r="H159" s="47"/>
      <c r="I159" s="48"/>
      <c r="J159" s="102"/>
    </row>
    <row r="160" spans="1:10" s="34" customFormat="1" ht="175.5" customHeight="1" outlineLevel="2">
      <c r="A160" s="148"/>
      <c r="B160" s="149" t="s">
        <v>294</v>
      </c>
      <c r="C160" s="150"/>
      <c r="D160" s="208"/>
      <c r="E160" s="14">
        <v>0</v>
      </c>
      <c r="F160" s="14">
        <f t="shared" si="11"/>
        <v>0</v>
      </c>
      <c r="G160" s="113"/>
      <c r="H160" s="47"/>
      <c r="I160" s="48"/>
      <c r="J160" s="102"/>
    </row>
    <row r="161" spans="1:10" s="34" customFormat="1" ht="70.5" customHeight="1" outlineLevel="2">
      <c r="A161" s="148"/>
      <c r="B161" s="149" t="s">
        <v>295</v>
      </c>
      <c r="C161" s="150"/>
      <c r="D161" s="208"/>
      <c r="E161" s="14">
        <v>0</v>
      </c>
      <c r="F161" s="14">
        <f t="shared" si="11"/>
        <v>0</v>
      </c>
      <c r="G161" s="113"/>
      <c r="H161" s="47"/>
      <c r="I161" s="48"/>
      <c r="J161" s="102"/>
    </row>
    <row r="162" spans="1:10" s="34" customFormat="1" ht="150" customHeight="1" outlineLevel="2">
      <c r="A162" s="148"/>
      <c r="B162" s="149" t="s">
        <v>296</v>
      </c>
      <c r="C162" s="150"/>
      <c r="D162" s="208"/>
      <c r="E162" s="14">
        <v>0</v>
      </c>
      <c r="F162" s="14">
        <f t="shared" si="11"/>
        <v>0</v>
      </c>
      <c r="G162" s="113"/>
      <c r="H162" s="47"/>
      <c r="I162" s="48"/>
      <c r="J162" s="102"/>
    </row>
    <row r="163" spans="1:10" s="34" customFormat="1" ht="70.5" customHeight="1" outlineLevel="2">
      <c r="A163" s="148"/>
      <c r="B163" s="149" t="s">
        <v>297</v>
      </c>
      <c r="C163" s="150"/>
      <c r="D163" s="208"/>
      <c r="E163" s="14">
        <v>0</v>
      </c>
      <c r="F163" s="14">
        <f t="shared" si="11"/>
        <v>0</v>
      </c>
      <c r="G163" s="113"/>
      <c r="H163" s="47"/>
      <c r="I163" s="48"/>
      <c r="J163" s="102"/>
    </row>
    <row r="164" spans="1:10" s="34" customFormat="1" ht="69" customHeight="1" outlineLevel="2">
      <c r="A164" s="148"/>
      <c r="B164" s="149" t="s">
        <v>298</v>
      </c>
      <c r="C164" s="150"/>
      <c r="D164" s="208"/>
      <c r="E164" s="14">
        <v>0</v>
      </c>
      <c r="F164" s="14">
        <f t="shared" si="11"/>
        <v>0</v>
      </c>
      <c r="G164" s="113"/>
      <c r="H164" s="47"/>
      <c r="I164" s="48"/>
      <c r="J164" s="102"/>
    </row>
    <row r="165" spans="1:10" s="34" customFormat="1" ht="83.25" customHeight="1" outlineLevel="2">
      <c r="A165" s="148"/>
      <c r="B165" s="149" t="s">
        <v>299</v>
      </c>
      <c r="C165" s="150"/>
      <c r="D165" s="208"/>
      <c r="E165" s="14">
        <v>0</v>
      </c>
      <c r="F165" s="14">
        <f t="shared" si="11"/>
        <v>0</v>
      </c>
      <c r="G165" s="113"/>
      <c r="H165" s="47"/>
      <c r="I165" s="48"/>
      <c r="J165" s="102"/>
    </row>
    <row r="166" spans="1:10" s="34" customFormat="1" ht="63" customHeight="1" outlineLevel="2">
      <c r="A166" s="148"/>
      <c r="B166" s="149" t="s">
        <v>300</v>
      </c>
      <c r="C166" s="150"/>
      <c r="D166" s="208"/>
      <c r="E166" s="14">
        <v>0</v>
      </c>
      <c r="F166" s="14">
        <f t="shared" si="11"/>
        <v>0</v>
      </c>
      <c r="G166" s="113"/>
      <c r="H166" s="47"/>
      <c r="I166" s="48"/>
      <c r="J166" s="102"/>
    </row>
    <row r="167" spans="1:10" s="34" customFormat="1" ht="259.5" customHeight="1" outlineLevel="2">
      <c r="A167" s="148"/>
      <c r="B167" s="149" t="s">
        <v>301</v>
      </c>
      <c r="C167" s="150"/>
      <c r="D167" s="208"/>
      <c r="E167" s="14">
        <v>0</v>
      </c>
      <c r="F167" s="14">
        <f t="shared" si="11"/>
        <v>0</v>
      </c>
      <c r="G167" s="113"/>
      <c r="H167" s="47"/>
      <c r="I167" s="48"/>
      <c r="J167" s="102"/>
    </row>
    <row r="168" spans="1:10" s="34" customFormat="1" ht="88.5" customHeight="1" outlineLevel="2">
      <c r="A168" s="148"/>
      <c r="B168" s="149" t="s">
        <v>302</v>
      </c>
      <c r="C168" s="150"/>
      <c r="D168" s="208"/>
      <c r="E168" s="14">
        <v>0</v>
      </c>
      <c r="F168" s="14">
        <f t="shared" si="11"/>
        <v>0</v>
      </c>
      <c r="G168" s="113"/>
      <c r="H168" s="47"/>
      <c r="I168" s="48"/>
      <c r="J168" s="102"/>
    </row>
    <row r="169" spans="1:10" s="34" customFormat="1" ht="103.5" customHeight="1" outlineLevel="2">
      <c r="A169" s="148"/>
      <c r="B169" s="149" t="s">
        <v>303</v>
      </c>
      <c r="C169" s="150"/>
      <c r="D169" s="208"/>
      <c r="E169" s="14">
        <v>0</v>
      </c>
      <c r="F169" s="14">
        <f t="shared" si="11"/>
        <v>0</v>
      </c>
      <c r="G169" s="113"/>
      <c r="H169" s="47"/>
      <c r="I169" s="48"/>
      <c r="J169" s="102"/>
    </row>
    <row r="170" spans="1:10" s="34" customFormat="1" ht="68.25" customHeight="1" outlineLevel="2">
      <c r="A170" s="148"/>
      <c r="B170" s="149" t="s">
        <v>304</v>
      </c>
      <c r="C170" s="150"/>
      <c r="D170" s="208"/>
      <c r="E170" s="14">
        <v>0</v>
      </c>
      <c r="F170" s="14">
        <f t="shared" si="11"/>
        <v>0</v>
      </c>
      <c r="G170" s="113"/>
      <c r="H170" s="47"/>
      <c r="I170" s="48"/>
      <c r="J170" s="102"/>
    </row>
    <row r="171" spans="1:10" s="34" customFormat="1" ht="15.75" outlineLevel="2">
      <c r="A171" s="148"/>
      <c r="B171" s="149" t="s">
        <v>305</v>
      </c>
      <c r="C171" s="150"/>
      <c r="D171" s="208"/>
      <c r="E171" s="14">
        <v>0</v>
      </c>
      <c r="F171" s="14">
        <f t="shared" si="11"/>
        <v>0</v>
      </c>
      <c r="G171" s="113"/>
      <c r="H171" s="47"/>
      <c r="I171" s="48"/>
      <c r="J171" s="102"/>
    </row>
    <row r="172" spans="1:10" s="34" customFormat="1" ht="15.75" outlineLevel="2">
      <c r="A172" s="148"/>
      <c r="B172" s="149" t="s">
        <v>306</v>
      </c>
      <c r="C172" s="150"/>
      <c r="D172" s="208"/>
      <c r="E172" s="14">
        <v>0</v>
      </c>
      <c r="F172" s="14">
        <f t="shared" si="11"/>
        <v>0</v>
      </c>
      <c r="G172" s="113"/>
      <c r="H172" s="47"/>
      <c r="I172" s="48"/>
      <c r="J172" s="102"/>
    </row>
    <row r="173" spans="1:10" s="34" customFormat="1" ht="15.75" outlineLevel="1">
      <c r="A173" s="148">
        <v>4</v>
      </c>
      <c r="B173" s="149" t="s">
        <v>307</v>
      </c>
      <c r="C173" s="150" t="s">
        <v>99</v>
      </c>
      <c r="D173" s="208">
        <v>1</v>
      </c>
      <c r="E173" s="14">
        <v>105319500</v>
      </c>
      <c r="F173" s="14">
        <f t="shared" si="11"/>
        <v>105319500</v>
      </c>
      <c r="G173" s="113"/>
      <c r="H173" s="47"/>
      <c r="I173" s="48"/>
      <c r="J173" s="102"/>
    </row>
    <row r="174" spans="1:10" s="34" customFormat="1" ht="36" customHeight="1" outlineLevel="2">
      <c r="A174" s="148"/>
      <c r="B174" s="149" t="s">
        <v>308</v>
      </c>
      <c r="C174" s="150"/>
      <c r="D174" s="208"/>
      <c r="E174" s="14">
        <v>0</v>
      </c>
      <c r="F174" s="14">
        <f t="shared" si="11"/>
        <v>0</v>
      </c>
      <c r="G174" s="113"/>
      <c r="H174" s="47"/>
      <c r="I174" s="48"/>
      <c r="J174" s="102"/>
    </row>
    <row r="175" spans="1:10" s="34" customFormat="1" ht="15.75" outlineLevel="2">
      <c r="A175" s="148"/>
      <c r="B175" s="149" t="s">
        <v>305</v>
      </c>
      <c r="C175" s="150"/>
      <c r="D175" s="208"/>
      <c r="E175" s="14">
        <v>0</v>
      </c>
      <c r="F175" s="14">
        <f t="shared" si="11"/>
        <v>0</v>
      </c>
      <c r="G175" s="113"/>
      <c r="H175" s="47"/>
      <c r="I175" s="48"/>
      <c r="J175" s="102"/>
    </row>
    <row r="176" spans="1:10" s="34" customFormat="1" ht="15.75" outlineLevel="2">
      <c r="A176" s="148"/>
      <c r="B176" s="149" t="s">
        <v>306</v>
      </c>
      <c r="C176" s="150"/>
      <c r="D176" s="208"/>
      <c r="E176" s="14">
        <v>0</v>
      </c>
      <c r="F176" s="14">
        <f t="shared" si="11"/>
        <v>0</v>
      </c>
      <c r="G176" s="113"/>
      <c r="H176" s="47"/>
      <c r="I176" s="48"/>
      <c r="J176" s="102"/>
    </row>
    <row r="177" spans="1:10" s="34" customFormat="1" ht="15.75" outlineLevel="1">
      <c r="A177" s="148">
        <v>5</v>
      </c>
      <c r="B177" s="149" t="s">
        <v>309</v>
      </c>
      <c r="C177" s="150" t="s">
        <v>99</v>
      </c>
      <c r="D177" s="208">
        <v>1</v>
      </c>
      <c r="E177" s="14">
        <v>195426000</v>
      </c>
      <c r="F177" s="14">
        <f t="shared" si="11"/>
        <v>195426000</v>
      </c>
      <c r="G177" s="113"/>
      <c r="H177" s="47"/>
      <c r="I177" s="48"/>
      <c r="J177" s="102"/>
    </row>
    <row r="178" spans="1:10" s="34" customFormat="1" ht="183.75" customHeight="1" outlineLevel="2">
      <c r="A178" s="148"/>
      <c r="B178" s="149" t="s">
        <v>310</v>
      </c>
      <c r="C178" s="150"/>
      <c r="D178" s="208"/>
      <c r="E178" s="14">
        <v>0</v>
      </c>
      <c r="F178" s="14">
        <f t="shared" si="11"/>
        <v>0</v>
      </c>
      <c r="G178" s="113"/>
      <c r="H178" s="47"/>
      <c r="I178" s="48"/>
      <c r="J178" s="102"/>
    </row>
    <row r="179" spans="1:10" s="34" customFormat="1" ht="15.75" outlineLevel="2">
      <c r="A179" s="148"/>
      <c r="B179" s="149" t="s">
        <v>311</v>
      </c>
      <c r="C179" s="150"/>
      <c r="D179" s="208"/>
      <c r="E179" s="14">
        <v>0</v>
      </c>
      <c r="F179" s="14">
        <f t="shared" si="11"/>
        <v>0</v>
      </c>
      <c r="G179" s="113"/>
      <c r="H179" s="47"/>
      <c r="I179" s="48"/>
      <c r="J179" s="102"/>
    </row>
    <row r="180" spans="1:10" s="34" customFormat="1" ht="15.75" outlineLevel="2">
      <c r="A180" s="148"/>
      <c r="B180" s="149" t="s">
        <v>312</v>
      </c>
      <c r="C180" s="150"/>
      <c r="D180" s="208"/>
      <c r="E180" s="14">
        <v>0</v>
      </c>
      <c r="F180" s="14">
        <f t="shared" si="11"/>
        <v>0</v>
      </c>
      <c r="G180" s="113"/>
      <c r="H180" s="47"/>
      <c r="I180" s="48"/>
      <c r="J180" s="102"/>
    </row>
    <row r="181" spans="1:10" s="34" customFormat="1" ht="15.75" outlineLevel="2">
      <c r="A181" s="148"/>
      <c r="B181" s="149" t="s">
        <v>313</v>
      </c>
      <c r="C181" s="150"/>
      <c r="D181" s="208"/>
      <c r="E181" s="14">
        <v>0</v>
      </c>
      <c r="F181" s="14">
        <f t="shared" si="11"/>
        <v>0</v>
      </c>
      <c r="G181" s="113"/>
      <c r="H181" s="47"/>
      <c r="I181" s="48"/>
      <c r="J181" s="102"/>
    </row>
    <row r="182" spans="1:10" s="34" customFormat="1" ht="15.75" outlineLevel="2">
      <c r="A182" s="148"/>
      <c r="B182" s="149" t="s">
        <v>314</v>
      </c>
      <c r="C182" s="150"/>
      <c r="D182" s="208"/>
      <c r="E182" s="14">
        <v>0</v>
      </c>
      <c r="F182" s="14">
        <f t="shared" si="11"/>
        <v>0</v>
      </c>
      <c r="G182" s="113"/>
      <c r="H182" s="47"/>
      <c r="I182" s="48"/>
      <c r="J182" s="102"/>
    </row>
    <row r="183" spans="1:10" s="34" customFormat="1" ht="15.75" outlineLevel="2">
      <c r="A183" s="148"/>
      <c r="B183" s="149" t="s">
        <v>315</v>
      </c>
      <c r="C183" s="150"/>
      <c r="D183" s="208"/>
      <c r="E183" s="14">
        <v>0</v>
      </c>
      <c r="F183" s="14">
        <f t="shared" si="11"/>
        <v>0</v>
      </c>
      <c r="G183" s="113"/>
      <c r="H183" s="47"/>
      <c r="I183" s="48"/>
      <c r="J183" s="102"/>
    </row>
    <row r="184" spans="1:10" s="34" customFormat="1" ht="31.5" outlineLevel="2">
      <c r="A184" s="148"/>
      <c r="B184" s="149" t="s">
        <v>316</v>
      </c>
      <c r="C184" s="150"/>
      <c r="D184" s="208"/>
      <c r="E184" s="14">
        <v>0</v>
      </c>
      <c r="F184" s="14">
        <f t="shared" si="11"/>
        <v>0</v>
      </c>
      <c r="G184" s="113"/>
      <c r="H184" s="47"/>
      <c r="I184" s="48"/>
      <c r="J184" s="102"/>
    </row>
    <row r="185" spans="1:10" s="34" customFormat="1" ht="15.75" outlineLevel="2">
      <c r="A185" s="148"/>
      <c r="B185" s="149" t="s">
        <v>317</v>
      </c>
      <c r="C185" s="150"/>
      <c r="D185" s="208"/>
      <c r="E185" s="14">
        <v>0</v>
      </c>
      <c r="F185" s="14">
        <f t="shared" si="11"/>
        <v>0</v>
      </c>
      <c r="G185" s="113"/>
      <c r="H185" s="47"/>
      <c r="I185" s="48"/>
      <c r="J185" s="102"/>
    </row>
    <row r="186" spans="1:10" s="34" customFormat="1" ht="15.75" outlineLevel="2">
      <c r="A186" s="148"/>
      <c r="B186" s="149" t="s">
        <v>318</v>
      </c>
      <c r="C186" s="150"/>
      <c r="D186" s="208"/>
      <c r="E186" s="14">
        <v>0</v>
      </c>
      <c r="F186" s="14">
        <f t="shared" si="11"/>
        <v>0</v>
      </c>
      <c r="G186" s="113"/>
      <c r="H186" s="47"/>
      <c r="I186" s="48"/>
      <c r="J186" s="102"/>
    </row>
    <row r="187" spans="1:10" s="34" customFormat="1" ht="15.75" outlineLevel="2">
      <c r="A187" s="148"/>
      <c r="B187" s="149" t="s">
        <v>319</v>
      </c>
      <c r="C187" s="150"/>
      <c r="D187" s="208"/>
      <c r="E187" s="14">
        <v>0</v>
      </c>
      <c r="F187" s="14">
        <f t="shared" si="11"/>
        <v>0</v>
      </c>
      <c r="G187" s="113"/>
      <c r="H187" s="47"/>
      <c r="I187" s="48"/>
      <c r="J187" s="102"/>
    </row>
    <row r="188" spans="1:10" s="34" customFormat="1" ht="15.75" outlineLevel="2">
      <c r="A188" s="148"/>
      <c r="B188" s="149" t="s">
        <v>320</v>
      </c>
      <c r="C188" s="150"/>
      <c r="D188" s="208"/>
      <c r="E188" s="14">
        <v>0</v>
      </c>
      <c r="F188" s="14">
        <f t="shared" si="11"/>
        <v>0</v>
      </c>
      <c r="G188" s="113"/>
      <c r="H188" s="47"/>
      <c r="I188" s="48"/>
      <c r="J188" s="102"/>
    </row>
    <row r="189" spans="1:10" s="34" customFormat="1" ht="15.75" outlineLevel="2">
      <c r="A189" s="148"/>
      <c r="B189" s="149" t="s">
        <v>321</v>
      </c>
      <c r="C189" s="150"/>
      <c r="D189" s="208"/>
      <c r="E189" s="14">
        <v>0</v>
      </c>
      <c r="F189" s="14">
        <f t="shared" si="11"/>
        <v>0</v>
      </c>
      <c r="G189" s="113"/>
      <c r="H189" s="47"/>
      <c r="I189" s="48"/>
      <c r="J189" s="102"/>
    </row>
    <row r="190" spans="1:10" s="34" customFormat="1" ht="15.75" outlineLevel="2">
      <c r="A190" s="148"/>
      <c r="B190" s="149" t="s">
        <v>322</v>
      </c>
      <c r="C190" s="150"/>
      <c r="D190" s="208"/>
      <c r="E190" s="14">
        <v>0</v>
      </c>
      <c r="F190" s="14">
        <f t="shared" si="11"/>
        <v>0</v>
      </c>
      <c r="G190" s="113"/>
      <c r="H190" s="47"/>
      <c r="I190" s="48"/>
      <c r="J190" s="102"/>
    </row>
    <row r="191" spans="1:10" s="34" customFormat="1" ht="15.75" outlineLevel="2">
      <c r="A191" s="148"/>
      <c r="B191" s="149" t="s">
        <v>323</v>
      </c>
      <c r="C191" s="150"/>
      <c r="D191" s="208"/>
      <c r="E191" s="14">
        <v>0</v>
      </c>
      <c r="F191" s="14">
        <f t="shared" si="11"/>
        <v>0</v>
      </c>
      <c r="G191" s="113"/>
      <c r="H191" s="47"/>
      <c r="I191" s="48"/>
      <c r="J191" s="102"/>
    </row>
    <row r="192" spans="1:10" s="34" customFormat="1" ht="15.75" outlineLevel="2">
      <c r="A192" s="148"/>
      <c r="B192" s="149" t="s">
        <v>324</v>
      </c>
      <c r="C192" s="150"/>
      <c r="D192" s="208"/>
      <c r="E192" s="14">
        <v>0</v>
      </c>
      <c r="F192" s="14">
        <f t="shared" si="11"/>
        <v>0</v>
      </c>
      <c r="G192" s="113"/>
      <c r="H192" s="47"/>
      <c r="I192" s="48"/>
      <c r="J192" s="102"/>
    </row>
    <row r="193" spans="1:10" s="34" customFormat="1" ht="15.75" outlineLevel="2">
      <c r="A193" s="148"/>
      <c r="B193" s="149" t="s">
        <v>325</v>
      </c>
      <c r="C193" s="150"/>
      <c r="D193" s="208"/>
      <c r="E193" s="14">
        <v>0</v>
      </c>
      <c r="F193" s="14">
        <f t="shared" si="11"/>
        <v>0</v>
      </c>
      <c r="G193" s="113"/>
      <c r="H193" s="47"/>
      <c r="I193" s="48"/>
      <c r="J193" s="102"/>
    </row>
    <row r="194" spans="1:10" s="34" customFormat="1" ht="15.75" outlineLevel="2">
      <c r="A194" s="148"/>
      <c r="B194" s="149" t="s">
        <v>326</v>
      </c>
      <c r="C194" s="150"/>
      <c r="D194" s="208"/>
      <c r="E194" s="14">
        <v>0</v>
      </c>
      <c r="F194" s="14">
        <f t="shared" si="11"/>
        <v>0</v>
      </c>
      <c r="G194" s="113"/>
      <c r="H194" s="47"/>
      <c r="I194" s="48"/>
      <c r="J194" s="102"/>
    </row>
    <row r="195" spans="1:10" s="34" customFormat="1" ht="15.75" outlineLevel="2">
      <c r="A195" s="148"/>
      <c r="B195" s="149" t="s">
        <v>327</v>
      </c>
      <c r="C195" s="150"/>
      <c r="D195" s="208"/>
      <c r="E195" s="14">
        <v>0</v>
      </c>
      <c r="F195" s="14">
        <f t="shared" si="11"/>
        <v>0</v>
      </c>
      <c r="G195" s="113"/>
      <c r="H195" s="47"/>
      <c r="I195" s="48"/>
      <c r="J195" s="102"/>
    </row>
    <row r="196" spans="1:10" s="34" customFormat="1" ht="15.75" outlineLevel="2">
      <c r="A196" s="148"/>
      <c r="B196" s="149" t="s">
        <v>328</v>
      </c>
      <c r="C196" s="150"/>
      <c r="D196" s="208"/>
      <c r="E196" s="14">
        <v>0</v>
      </c>
      <c r="F196" s="14">
        <f t="shared" si="11"/>
        <v>0</v>
      </c>
      <c r="G196" s="113"/>
      <c r="H196" s="47"/>
      <c r="I196" s="48"/>
      <c r="J196" s="102"/>
    </row>
    <row r="197" spans="1:10" s="34" customFormat="1" ht="15.75" outlineLevel="1">
      <c r="A197" s="148">
        <v>6</v>
      </c>
      <c r="B197" s="149" t="s">
        <v>329</v>
      </c>
      <c r="C197" s="150" t="s">
        <v>99</v>
      </c>
      <c r="D197" s="208">
        <v>1</v>
      </c>
      <c r="E197" s="14">
        <v>99116600</v>
      </c>
      <c r="F197" s="14">
        <f t="shared" si="11"/>
        <v>99116600</v>
      </c>
      <c r="G197" s="113"/>
      <c r="H197" s="47"/>
      <c r="I197" s="48"/>
      <c r="J197" s="102"/>
    </row>
    <row r="198" spans="1:10" s="34" customFormat="1" ht="83.25" customHeight="1" outlineLevel="2">
      <c r="A198" s="148"/>
      <c r="B198" s="149" t="s">
        <v>330</v>
      </c>
      <c r="C198" s="150"/>
      <c r="D198" s="208"/>
      <c r="E198" s="14">
        <v>0</v>
      </c>
      <c r="F198" s="14">
        <f t="shared" si="11"/>
        <v>0</v>
      </c>
      <c r="G198" s="113"/>
      <c r="H198" s="47"/>
      <c r="I198" s="48"/>
      <c r="J198" s="102"/>
    </row>
    <row r="199" spans="1:10" s="34" customFormat="1" ht="15.75" outlineLevel="1">
      <c r="A199" s="148">
        <v>7</v>
      </c>
      <c r="B199" s="149" t="s">
        <v>331</v>
      </c>
      <c r="C199" s="150" t="s">
        <v>99</v>
      </c>
      <c r="D199" s="208">
        <v>8</v>
      </c>
      <c r="E199" s="14">
        <v>11701800</v>
      </c>
      <c r="F199" s="14">
        <f t="shared" si="11"/>
        <v>93614400</v>
      </c>
      <c r="G199" s="113"/>
      <c r="H199" s="47"/>
      <c r="I199" s="48"/>
      <c r="J199" s="102"/>
    </row>
    <row r="200" spans="1:10" s="34" customFormat="1" ht="35.25" customHeight="1" outlineLevel="2">
      <c r="A200" s="148"/>
      <c r="B200" s="149" t="s">
        <v>332</v>
      </c>
      <c r="C200" s="150"/>
      <c r="D200" s="208"/>
      <c r="E200" s="14">
        <v>0</v>
      </c>
      <c r="F200" s="14">
        <f t="shared" si="11"/>
        <v>0</v>
      </c>
      <c r="G200" s="113"/>
      <c r="H200" s="47"/>
      <c r="I200" s="48"/>
      <c r="J200" s="102"/>
    </row>
    <row r="201" spans="1:10" s="34" customFormat="1" ht="15.75" outlineLevel="2">
      <c r="A201" s="148"/>
      <c r="B201" s="149" t="s">
        <v>333</v>
      </c>
      <c r="C201" s="150"/>
      <c r="D201" s="208"/>
      <c r="E201" s="14">
        <v>0</v>
      </c>
      <c r="F201" s="14">
        <f t="shared" si="11"/>
        <v>0</v>
      </c>
      <c r="G201" s="113"/>
      <c r="H201" s="47"/>
      <c r="I201" s="48"/>
      <c r="J201" s="102"/>
    </row>
    <row r="202" spans="1:10" s="34" customFormat="1" ht="40.5" customHeight="1" outlineLevel="2">
      <c r="A202" s="148"/>
      <c r="B202" s="149" t="s">
        <v>334</v>
      </c>
      <c r="C202" s="150"/>
      <c r="D202" s="208"/>
      <c r="E202" s="14">
        <v>0</v>
      </c>
      <c r="F202" s="14">
        <f t="shared" si="11"/>
        <v>0</v>
      </c>
      <c r="G202" s="113"/>
      <c r="H202" s="47"/>
      <c r="I202" s="48"/>
      <c r="J202" s="102"/>
    </row>
    <row r="203" spans="1:10" s="34" customFormat="1" ht="15.75" outlineLevel="2">
      <c r="A203" s="148"/>
      <c r="B203" s="149" t="s">
        <v>335</v>
      </c>
      <c r="C203" s="150"/>
      <c r="D203" s="208"/>
      <c r="E203" s="14">
        <v>0</v>
      </c>
      <c r="F203" s="14">
        <f t="shared" si="11"/>
        <v>0</v>
      </c>
      <c r="G203" s="113"/>
      <c r="H203" s="47"/>
      <c r="I203" s="48"/>
      <c r="J203" s="102"/>
    </row>
    <row r="204" spans="1:10" s="34" customFormat="1" ht="15.75" outlineLevel="1">
      <c r="A204" s="148">
        <v>8</v>
      </c>
      <c r="B204" s="149" t="s">
        <v>336</v>
      </c>
      <c r="C204" s="150" t="s">
        <v>99</v>
      </c>
      <c r="D204" s="208">
        <v>1</v>
      </c>
      <c r="E204" s="14">
        <v>210637900</v>
      </c>
      <c r="F204" s="14">
        <f t="shared" si="11"/>
        <v>210637900</v>
      </c>
      <c r="G204" s="113"/>
      <c r="H204" s="47"/>
      <c r="I204" s="48"/>
      <c r="J204" s="102"/>
    </row>
    <row r="205" spans="1:10" s="34" customFormat="1" ht="78.75" outlineLevel="2">
      <c r="A205" s="148"/>
      <c r="B205" s="149" t="s">
        <v>337</v>
      </c>
      <c r="C205" s="150"/>
      <c r="D205" s="208"/>
      <c r="E205" s="14">
        <v>0</v>
      </c>
      <c r="F205" s="14">
        <f t="shared" si="11"/>
        <v>0</v>
      </c>
      <c r="G205" s="113"/>
      <c r="H205" s="47"/>
      <c r="I205" s="48"/>
      <c r="J205" s="102"/>
    </row>
    <row r="206" spans="1:10" s="34" customFormat="1" ht="45" customHeight="1" outlineLevel="2">
      <c r="A206" s="148"/>
      <c r="B206" s="149" t="s">
        <v>338</v>
      </c>
      <c r="C206" s="150"/>
      <c r="D206" s="208"/>
      <c r="E206" s="14">
        <v>0</v>
      </c>
      <c r="F206" s="14">
        <f t="shared" si="11"/>
        <v>0</v>
      </c>
      <c r="G206" s="113"/>
      <c r="H206" s="47"/>
      <c r="I206" s="48"/>
      <c r="J206" s="102"/>
    </row>
    <row r="207" spans="1:10" s="34" customFormat="1" ht="15.75" outlineLevel="2">
      <c r="A207" s="148"/>
      <c r="B207" s="149" t="s">
        <v>339</v>
      </c>
      <c r="C207" s="150"/>
      <c r="D207" s="208"/>
      <c r="E207" s="14">
        <v>0</v>
      </c>
      <c r="F207" s="14">
        <f t="shared" si="11"/>
        <v>0</v>
      </c>
      <c r="G207" s="113"/>
      <c r="H207" s="47"/>
      <c r="I207" s="48"/>
      <c r="J207" s="102"/>
    </row>
    <row r="208" spans="1:10" s="34" customFormat="1" ht="15.75" outlineLevel="2">
      <c r="A208" s="148"/>
      <c r="B208" s="149" t="s">
        <v>340</v>
      </c>
      <c r="C208" s="150"/>
      <c r="D208" s="208"/>
      <c r="E208" s="14">
        <v>0</v>
      </c>
      <c r="F208" s="14">
        <f t="shared" si="11"/>
        <v>0</v>
      </c>
      <c r="G208" s="113"/>
      <c r="H208" s="47"/>
      <c r="I208" s="48"/>
      <c r="J208" s="102"/>
    </row>
    <row r="209" spans="1:10" s="34" customFormat="1" ht="15.75" outlineLevel="2">
      <c r="A209" s="148"/>
      <c r="B209" s="149" t="s">
        <v>341</v>
      </c>
      <c r="C209" s="150"/>
      <c r="D209" s="208"/>
      <c r="E209" s="14">
        <v>0</v>
      </c>
      <c r="F209" s="14">
        <f t="shared" si="11"/>
        <v>0</v>
      </c>
      <c r="G209" s="113"/>
      <c r="H209" s="47"/>
      <c r="I209" s="48"/>
      <c r="J209" s="102"/>
    </row>
    <row r="210" spans="1:10" s="34" customFormat="1" ht="15.75" outlineLevel="2">
      <c r="A210" s="148"/>
      <c r="B210" s="149" t="s">
        <v>342</v>
      </c>
      <c r="C210" s="150"/>
      <c r="D210" s="208"/>
      <c r="E210" s="14">
        <v>0</v>
      </c>
      <c r="F210" s="14">
        <f t="shared" si="11"/>
        <v>0</v>
      </c>
      <c r="G210" s="113"/>
      <c r="H210" s="47"/>
      <c r="I210" s="48"/>
      <c r="J210" s="102"/>
    </row>
    <row r="211" spans="1:10" s="34" customFormat="1" ht="15.75" outlineLevel="2">
      <c r="A211" s="148"/>
      <c r="B211" s="149" t="s">
        <v>343</v>
      </c>
      <c r="C211" s="150"/>
      <c r="D211" s="208"/>
      <c r="E211" s="14">
        <v>0</v>
      </c>
      <c r="F211" s="14">
        <f t="shared" si="11"/>
        <v>0</v>
      </c>
      <c r="G211" s="113"/>
      <c r="H211" s="47"/>
      <c r="I211" s="48"/>
      <c r="J211" s="102"/>
    </row>
    <row r="212" spans="1:10" s="34" customFormat="1" ht="15.75" outlineLevel="2">
      <c r="A212" s="148"/>
      <c r="B212" s="149" t="s">
        <v>344</v>
      </c>
      <c r="C212" s="150"/>
      <c r="D212" s="208"/>
      <c r="E212" s="14">
        <v>0</v>
      </c>
      <c r="F212" s="14">
        <f t="shared" si="11"/>
        <v>0</v>
      </c>
      <c r="G212" s="113"/>
      <c r="H212" s="47"/>
      <c r="I212" s="48"/>
      <c r="J212" s="102"/>
    </row>
    <row r="213" spans="1:10" s="34" customFormat="1" ht="15.75" outlineLevel="2">
      <c r="A213" s="148"/>
      <c r="B213" s="149" t="s">
        <v>345</v>
      </c>
      <c r="C213" s="150"/>
      <c r="D213" s="208"/>
      <c r="E213" s="14">
        <v>0</v>
      </c>
      <c r="F213" s="14">
        <f t="shared" si="11"/>
        <v>0</v>
      </c>
      <c r="G213" s="113"/>
      <c r="H213" s="47"/>
      <c r="I213" s="48"/>
      <c r="J213" s="102"/>
    </row>
    <row r="214" spans="1:10" s="34" customFormat="1" ht="15.75" outlineLevel="2">
      <c r="A214" s="148"/>
      <c r="B214" s="149" t="s">
        <v>346</v>
      </c>
      <c r="C214" s="150"/>
      <c r="D214" s="208"/>
      <c r="E214" s="14">
        <v>0</v>
      </c>
      <c r="F214" s="14">
        <f t="shared" si="11"/>
        <v>0</v>
      </c>
      <c r="G214" s="113"/>
      <c r="H214" s="47"/>
      <c r="I214" s="48"/>
      <c r="J214" s="102"/>
    </row>
    <row r="215" spans="1:10" s="34" customFormat="1" ht="33.75" customHeight="1" outlineLevel="1">
      <c r="A215" s="148">
        <v>9</v>
      </c>
      <c r="B215" s="149" t="s">
        <v>347</v>
      </c>
      <c r="C215" s="150" t="s">
        <v>99</v>
      </c>
      <c r="D215" s="208">
        <v>1</v>
      </c>
      <c r="E215" s="14">
        <v>143468600</v>
      </c>
      <c r="F215" s="14">
        <f t="shared" si="11"/>
        <v>143468600</v>
      </c>
      <c r="G215" s="113"/>
      <c r="H215" s="47"/>
      <c r="I215" s="48"/>
      <c r="J215" s="102"/>
    </row>
    <row r="216" spans="1:10" s="34" customFormat="1" ht="15.75" outlineLevel="2">
      <c r="A216" s="148"/>
      <c r="B216" s="149" t="s">
        <v>348</v>
      </c>
      <c r="C216" s="150"/>
      <c r="D216" s="208"/>
      <c r="E216" s="14">
        <v>0</v>
      </c>
      <c r="F216" s="14">
        <f t="shared" si="11"/>
        <v>0</v>
      </c>
      <c r="G216" s="113"/>
      <c r="H216" s="47"/>
      <c r="I216" s="48"/>
      <c r="J216" s="102"/>
    </row>
    <row r="217" spans="1:10" s="34" customFormat="1" ht="15.75" outlineLevel="2">
      <c r="A217" s="148"/>
      <c r="B217" s="149" t="s">
        <v>349</v>
      </c>
      <c r="C217" s="150"/>
      <c r="D217" s="208"/>
      <c r="E217" s="14">
        <v>0</v>
      </c>
      <c r="F217" s="14">
        <f t="shared" si="11"/>
        <v>0</v>
      </c>
      <c r="G217" s="113"/>
      <c r="H217" s="47"/>
      <c r="I217" s="48"/>
      <c r="J217" s="102"/>
    </row>
    <row r="218" spans="1:10" s="34" customFormat="1" ht="15.75" outlineLevel="2">
      <c r="A218" s="148"/>
      <c r="B218" s="149" t="s">
        <v>350</v>
      </c>
      <c r="C218" s="150"/>
      <c r="D218" s="208"/>
      <c r="E218" s="14">
        <v>0</v>
      </c>
      <c r="F218" s="14">
        <f t="shared" si="11"/>
        <v>0</v>
      </c>
      <c r="G218" s="113"/>
      <c r="H218" s="47"/>
      <c r="I218" s="48"/>
      <c r="J218" s="102"/>
    </row>
    <row r="219" spans="1:10" s="34" customFormat="1" ht="15.75" outlineLevel="2">
      <c r="A219" s="148"/>
      <c r="B219" s="149" t="s">
        <v>351</v>
      </c>
      <c r="C219" s="150"/>
      <c r="D219" s="208"/>
      <c r="E219" s="14">
        <v>0</v>
      </c>
      <c r="F219" s="14">
        <f t="shared" si="11"/>
        <v>0</v>
      </c>
      <c r="G219" s="113"/>
      <c r="H219" s="47"/>
      <c r="I219" s="48"/>
      <c r="J219" s="102"/>
    </row>
    <row r="220" spans="1:10" s="34" customFormat="1" ht="15.75" outlineLevel="2">
      <c r="A220" s="148"/>
      <c r="B220" s="149" t="s">
        <v>352</v>
      </c>
      <c r="C220" s="150"/>
      <c r="D220" s="208"/>
      <c r="E220" s="14">
        <v>0</v>
      </c>
      <c r="F220" s="14">
        <f t="shared" ref="F220:F283" si="12">+E220*D220</f>
        <v>0</v>
      </c>
      <c r="G220" s="113"/>
      <c r="H220" s="47"/>
      <c r="I220" s="48"/>
      <c r="J220" s="102"/>
    </row>
    <row r="221" spans="1:10" s="34" customFormat="1" ht="15.75" outlineLevel="2">
      <c r="A221" s="148"/>
      <c r="B221" s="149" t="s">
        <v>353</v>
      </c>
      <c r="C221" s="150"/>
      <c r="D221" s="208"/>
      <c r="E221" s="14">
        <v>0</v>
      </c>
      <c r="F221" s="14">
        <f t="shared" si="12"/>
        <v>0</v>
      </c>
      <c r="G221" s="113"/>
      <c r="H221" s="47"/>
      <c r="I221" s="48"/>
      <c r="J221" s="102"/>
    </row>
    <row r="222" spans="1:10" s="34" customFormat="1" ht="15.75" outlineLevel="2">
      <c r="A222" s="148"/>
      <c r="B222" s="149" t="s">
        <v>354</v>
      </c>
      <c r="C222" s="150"/>
      <c r="D222" s="208"/>
      <c r="E222" s="14">
        <v>0</v>
      </c>
      <c r="F222" s="14">
        <f t="shared" si="12"/>
        <v>0</v>
      </c>
      <c r="G222" s="113"/>
      <c r="H222" s="47"/>
      <c r="I222" s="48"/>
      <c r="J222" s="102"/>
    </row>
    <row r="223" spans="1:10" s="34" customFormat="1" ht="15.75" outlineLevel="2">
      <c r="A223" s="148"/>
      <c r="B223" s="149" t="s">
        <v>355</v>
      </c>
      <c r="C223" s="150"/>
      <c r="D223" s="208"/>
      <c r="E223" s="14">
        <v>0</v>
      </c>
      <c r="F223" s="14">
        <f t="shared" si="12"/>
        <v>0</v>
      </c>
      <c r="G223" s="113"/>
      <c r="H223" s="47"/>
      <c r="I223" s="48"/>
      <c r="J223" s="102"/>
    </row>
    <row r="224" spans="1:10" s="34" customFormat="1" ht="15.75" outlineLevel="2">
      <c r="A224" s="148"/>
      <c r="B224" s="149" t="s">
        <v>356</v>
      </c>
      <c r="C224" s="150"/>
      <c r="D224" s="208"/>
      <c r="E224" s="14">
        <v>0</v>
      </c>
      <c r="F224" s="14">
        <f t="shared" si="12"/>
        <v>0</v>
      </c>
      <c r="G224" s="113"/>
      <c r="H224" s="47"/>
      <c r="I224" s="48"/>
      <c r="J224" s="102"/>
    </row>
    <row r="225" spans="1:10" s="34" customFormat="1" ht="15.75" outlineLevel="1">
      <c r="A225" s="148">
        <v>10</v>
      </c>
      <c r="B225" s="149" t="s">
        <v>357</v>
      </c>
      <c r="C225" s="150" t="s">
        <v>99</v>
      </c>
      <c r="D225" s="208">
        <v>1</v>
      </c>
      <c r="E225" s="14">
        <v>2609200</v>
      </c>
      <c r="F225" s="14">
        <f t="shared" si="12"/>
        <v>2609200</v>
      </c>
      <c r="G225" s="113"/>
      <c r="H225" s="47"/>
      <c r="I225" s="48"/>
      <c r="J225" s="102"/>
    </row>
    <row r="226" spans="1:10" s="34" customFormat="1" ht="15.75" outlineLevel="1">
      <c r="A226" s="148">
        <v>11</v>
      </c>
      <c r="B226" s="149" t="s">
        <v>358</v>
      </c>
      <c r="C226" s="150" t="s">
        <v>99</v>
      </c>
      <c r="D226" s="208">
        <v>1</v>
      </c>
      <c r="E226" s="14">
        <v>39143500</v>
      </c>
      <c r="F226" s="14">
        <f t="shared" si="12"/>
        <v>39143500</v>
      </c>
      <c r="G226" s="113"/>
      <c r="H226" s="47"/>
      <c r="I226" s="48"/>
      <c r="J226" s="102"/>
    </row>
    <row r="227" spans="1:10" s="34" customFormat="1" ht="15.75" outlineLevel="2">
      <c r="A227" s="148"/>
      <c r="B227" s="149" t="s">
        <v>359</v>
      </c>
      <c r="C227" s="150"/>
      <c r="D227" s="208"/>
      <c r="E227" s="14">
        <v>0</v>
      </c>
      <c r="F227" s="14">
        <f t="shared" si="12"/>
        <v>0</v>
      </c>
      <c r="G227" s="113"/>
      <c r="H227" s="47"/>
      <c r="I227" s="48"/>
      <c r="J227" s="102"/>
    </row>
    <row r="228" spans="1:10" s="34" customFormat="1" ht="15.75" outlineLevel="2">
      <c r="A228" s="148"/>
      <c r="B228" s="149" t="s">
        <v>360</v>
      </c>
      <c r="C228" s="150"/>
      <c r="D228" s="208"/>
      <c r="E228" s="14">
        <v>0</v>
      </c>
      <c r="F228" s="14">
        <f t="shared" si="12"/>
        <v>0</v>
      </c>
      <c r="G228" s="113"/>
      <c r="H228" s="47"/>
      <c r="I228" s="48"/>
      <c r="J228" s="102"/>
    </row>
    <row r="229" spans="1:10" s="34" customFormat="1" ht="15.75" outlineLevel="2">
      <c r="A229" s="148"/>
      <c r="B229" s="149" t="s">
        <v>361</v>
      </c>
      <c r="C229" s="150"/>
      <c r="D229" s="208"/>
      <c r="E229" s="14">
        <v>0</v>
      </c>
      <c r="F229" s="14">
        <f t="shared" si="12"/>
        <v>0</v>
      </c>
      <c r="G229" s="113"/>
      <c r="H229" s="47"/>
      <c r="I229" s="48"/>
      <c r="J229" s="102"/>
    </row>
    <row r="230" spans="1:10" s="34" customFormat="1" ht="15.75" outlineLevel="2">
      <c r="A230" s="148"/>
      <c r="B230" s="149" t="s">
        <v>362</v>
      </c>
      <c r="C230" s="150"/>
      <c r="D230" s="208"/>
      <c r="E230" s="14">
        <v>0</v>
      </c>
      <c r="F230" s="14">
        <f t="shared" si="12"/>
        <v>0</v>
      </c>
      <c r="G230" s="113"/>
      <c r="H230" s="47"/>
      <c r="I230" s="48"/>
      <c r="J230" s="102"/>
    </row>
    <row r="231" spans="1:10" s="34" customFormat="1" ht="15.75" outlineLevel="1">
      <c r="A231" s="148">
        <v>12</v>
      </c>
      <c r="B231" s="149" t="s">
        <v>363</v>
      </c>
      <c r="C231" s="150" t="s">
        <v>99</v>
      </c>
      <c r="D231" s="208">
        <v>1</v>
      </c>
      <c r="E231" s="14">
        <v>27383400</v>
      </c>
      <c r="F231" s="14">
        <f t="shared" si="12"/>
        <v>27383400</v>
      </c>
      <c r="G231" s="113"/>
      <c r="H231" s="47"/>
      <c r="I231" s="48"/>
      <c r="J231" s="102"/>
    </row>
    <row r="232" spans="1:10" s="34" customFormat="1" ht="15.75" outlineLevel="2">
      <c r="A232" s="148"/>
      <c r="B232" s="149" t="s">
        <v>364</v>
      </c>
      <c r="C232" s="150"/>
      <c r="D232" s="208"/>
      <c r="E232" s="14">
        <v>0</v>
      </c>
      <c r="F232" s="14">
        <f t="shared" si="12"/>
        <v>0</v>
      </c>
      <c r="G232" s="113"/>
      <c r="H232" s="47"/>
      <c r="I232" s="48"/>
      <c r="J232" s="102"/>
    </row>
    <row r="233" spans="1:10" s="34" customFormat="1" ht="15.75" outlineLevel="2">
      <c r="A233" s="148"/>
      <c r="B233" s="149" t="s">
        <v>365</v>
      </c>
      <c r="C233" s="150"/>
      <c r="D233" s="208"/>
      <c r="E233" s="14">
        <v>0</v>
      </c>
      <c r="F233" s="14">
        <f t="shared" si="12"/>
        <v>0</v>
      </c>
      <c r="G233" s="113"/>
      <c r="H233" s="47"/>
      <c r="I233" s="48"/>
      <c r="J233" s="102"/>
    </row>
    <row r="234" spans="1:10" s="34" customFormat="1" ht="42.75" customHeight="1" outlineLevel="1">
      <c r="A234" s="148">
        <v>13</v>
      </c>
      <c r="B234" s="149" t="s">
        <v>366</v>
      </c>
      <c r="C234" s="150" t="s">
        <v>99</v>
      </c>
      <c r="D234" s="208">
        <v>1</v>
      </c>
      <c r="E234" s="14">
        <v>86127800</v>
      </c>
      <c r="F234" s="14">
        <f t="shared" si="12"/>
        <v>86127800</v>
      </c>
      <c r="G234" s="113"/>
      <c r="H234" s="47"/>
      <c r="I234" s="48"/>
      <c r="J234" s="102"/>
    </row>
    <row r="235" spans="1:10" s="34" customFormat="1" ht="15.75" outlineLevel="2">
      <c r="A235" s="148"/>
      <c r="B235" s="149" t="s">
        <v>367</v>
      </c>
      <c r="C235" s="150"/>
      <c r="D235" s="208"/>
      <c r="E235" s="14">
        <v>0</v>
      </c>
      <c r="F235" s="14">
        <f t="shared" si="12"/>
        <v>0</v>
      </c>
      <c r="G235" s="113"/>
      <c r="H235" s="47"/>
      <c r="I235" s="48"/>
      <c r="J235" s="102"/>
    </row>
    <row r="236" spans="1:10" s="34" customFormat="1" ht="15.75" outlineLevel="1">
      <c r="A236" s="148">
        <v>14</v>
      </c>
      <c r="B236" s="149" t="s">
        <v>368</v>
      </c>
      <c r="C236" s="150" t="s">
        <v>99</v>
      </c>
      <c r="D236" s="208">
        <v>1</v>
      </c>
      <c r="E236" s="14">
        <v>143526900</v>
      </c>
      <c r="F236" s="14">
        <f t="shared" si="12"/>
        <v>143526900</v>
      </c>
      <c r="G236" s="113"/>
      <c r="H236" s="47"/>
      <c r="I236" s="48"/>
      <c r="J236" s="102"/>
    </row>
    <row r="237" spans="1:10" s="34" customFormat="1" ht="130.5" customHeight="1" outlineLevel="2">
      <c r="A237" s="148"/>
      <c r="B237" s="149" t="s">
        <v>369</v>
      </c>
      <c r="C237" s="150"/>
      <c r="D237" s="208"/>
      <c r="E237" s="14">
        <v>0</v>
      </c>
      <c r="F237" s="14">
        <f t="shared" si="12"/>
        <v>0</v>
      </c>
      <c r="G237" s="113"/>
      <c r="H237" s="47"/>
      <c r="I237" s="48"/>
      <c r="J237" s="102"/>
    </row>
    <row r="238" spans="1:10" s="34" customFormat="1" ht="15.75" outlineLevel="2">
      <c r="A238" s="148"/>
      <c r="B238" s="149" t="s">
        <v>370</v>
      </c>
      <c r="C238" s="150"/>
      <c r="D238" s="208"/>
      <c r="E238" s="14">
        <v>0</v>
      </c>
      <c r="F238" s="14">
        <f t="shared" si="12"/>
        <v>0</v>
      </c>
      <c r="G238" s="113"/>
      <c r="H238" s="47"/>
      <c r="I238" s="48"/>
      <c r="J238" s="102"/>
    </row>
    <row r="239" spans="1:10" s="34" customFormat="1" ht="30.75" customHeight="1" outlineLevel="2">
      <c r="A239" s="148"/>
      <c r="B239" s="149" t="s">
        <v>371</v>
      </c>
      <c r="C239" s="150"/>
      <c r="D239" s="208"/>
      <c r="E239" s="14">
        <v>0</v>
      </c>
      <c r="F239" s="14">
        <f t="shared" si="12"/>
        <v>0</v>
      </c>
      <c r="G239" s="113"/>
      <c r="H239" s="47"/>
      <c r="I239" s="48"/>
      <c r="J239" s="102"/>
    </row>
    <row r="240" spans="1:10" s="34" customFormat="1" ht="15.75" outlineLevel="2">
      <c r="A240" s="148"/>
      <c r="B240" s="149" t="s">
        <v>372</v>
      </c>
      <c r="C240" s="150"/>
      <c r="D240" s="208"/>
      <c r="E240" s="14">
        <v>0</v>
      </c>
      <c r="F240" s="14">
        <f t="shared" si="12"/>
        <v>0</v>
      </c>
      <c r="G240" s="113"/>
      <c r="H240" s="47"/>
      <c r="I240" s="48"/>
      <c r="J240" s="102"/>
    </row>
    <row r="241" spans="1:10" s="34" customFormat="1" ht="15.75" outlineLevel="2">
      <c r="A241" s="148"/>
      <c r="B241" s="149" t="s">
        <v>373</v>
      </c>
      <c r="C241" s="150"/>
      <c r="D241" s="208"/>
      <c r="E241" s="14">
        <v>0</v>
      </c>
      <c r="F241" s="14">
        <f t="shared" si="12"/>
        <v>0</v>
      </c>
      <c r="G241" s="113"/>
      <c r="H241" s="47"/>
      <c r="I241" s="48"/>
      <c r="J241" s="102"/>
    </row>
    <row r="242" spans="1:10" s="34" customFormat="1" ht="15.75" outlineLevel="1">
      <c r="A242" s="148">
        <v>15</v>
      </c>
      <c r="B242" s="149" t="s">
        <v>374</v>
      </c>
      <c r="C242" s="150" t="s">
        <v>99</v>
      </c>
      <c r="D242" s="208">
        <v>1</v>
      </c>
      <c r="E242" s="14">
        <v>120063900</v>
      </c>
      <c r="F242" s="14">
        <f t="shared" si="12"/>
        <v>120063900</v>
      </c>
      <c r="G242" s="113"/>
      <c r="H242" s="47"/>
      <c r="I242" s="48"/>
      <c r="J242" s="102"/>
    </row>
    <row r="243" spans="1:10" s="34" customFormat="1" ht="31.5" outlineLevel="2">
      <c r="A243" s="148"/>
      <c r="B243" s="149" t="s">
        <v>375</v>
      </c>
      <c r="C243" s="150"/>
      <c r="D243" s="208"/>
      <c r="E243" s="14">
        <v>0</v>
      </c>
      <c r="F243" s="14">
        <f t="shared" si="12"/>
        <v>0</v>
      </c>
      <c r="G243" s="113"/>
      <c r="H243" s="47"/>
      <c r="I243" s="48"/>
      <c r="J243" s="102"/>
    </row>
    <row r="244" spans="1:10" s="34" customFormat="1" ht="15.75" outlineLevel="2">
      <c r="A244" s="148"/>
      <c r="B244" s="149" t="s">
        <v>370</v>
      </c>
      <c r="C244" s="150"/>
      <c r="D244" s="208"/>
      <c r="E244" s="14">
        <v>0</v>
      </c>
      <c r="F244" s="14">
        <f t="shared" si="12"/>
        <v>0</v>
      </c>
      <c r="G244" s="113"/>
      <c r="H244" s="47"/>
      <c r="I244" s="48"/>
      <c r="J244" s="102"/>
    </row>
    <row r="245" spans="1:10" s="34" customFormat="1" ht="15.75" outlineLevel="2">
      <c r="A245" s="148"/>
      <c r="B245" s="149" t="s">
        <v>376</v>
      </c>
      <c r="C245" s="150"/>
      <c r="D245" s="208"/>
      <c r="E245" s="14">
        <v>0</v>
      </c>
      <c r="F245" s="14">
        <f t="shared" si="12"/>
        <v>0</v>
      </c>
      <c r="G245" s="113"/>
      <c r="H245" s="47"/>
      <c r="I245" s="48"/>
      <c r="J245" s="102"/>
    </row>
    <row r="246" spans="1:10" s="34" customFormat="1" ht="15.75" outlineLevel="2">
      <c r="A246" s="148"/>
      <c r="B246" s="149" t="s">
        <v>377</v>
      </c>
      <c r="C246" s="150"/>
      <c r="D246" s="208"/>
      <c r="E246" s="14">
        <v>0</v>
      </c>
      <c r="F246" s="14">
        <f t="shared" si="12"/>
        <v>0</v>
      </c>
      <c r="G246" s="113"/>
      <c r="H246" s="47"/>
      <c r="I246" s="48"/>
      <c r="J246" s="102"/>
    </row>
    <row r="247" spans="1:10" s="34" customFormat="1" ht="15.75" outlineLevel="2">
      <c r="A247" s="148"/>
      <c r="B247" s="149" t="s">
        <v>378</v>
      </c>
      <c r="C247" s="150"/>
      <c r="D247" s="208"/>
      <c r="E247" s="14">
        <v>0</v>
      </c>
      <c r="F247" s="14">
        <f t="shared" si="12"/>
        <v>0</v>
      </c>
      <c r="G247" s="113"/>
      <c r="H247" s="47"/>
      <c r="I247" s="48"/>
      <c r="J247" s="102"/>
    </row>
    <row r="248" spans="1:10" s="34" customFormat="1" ht="32.25" customHeight="1" outlineLevel="2">
      <c r="A248" s="148"/>
      <c r="B248" s="149" t="s">
        <v>379</v>
      </c>
      <c r="C248" s="150"/>
      <c r="D248" s="208"/>
      <c r="E248" s="14">
        <v>0</v>
      </c>
      <c r="F248" s="14">
        <f t="shared" si="12"/>
        <v>0</v>
      </c>
      <c r="G248" s="113"/>
      <c r="H248" s="47"/>
      <c r="I248" s="48"/>
      <c r="J248" s="102"/>
    </row>
    <row r="249" spans="1:10" s="34" customFormat="1" ht="31.5" outlineLevel="1">
      <c r="A249" s="148">
        <v>16</v>
      </c>
      <c r="B249" s="149" t="s">
        <v>380</v>
      </c>
      <c r="C249" s="150" t="s">
        <v>99</v>
      </c>
      <c r="D249" s="208">
        <v>1</v>
      </c>
      <c r="E249" s="14">
        <v>14347300</v>
      </c>
      <c r="F249" s="14">
        <f t="shared" si="12"/>
        <v>14347300</v>
      </c>
      <c r="G249" s="113"/>
      <c r="H249" s="47"/>
      <c r="I249" s="48"/>
      <c r="J249" s="102"/>
    </row>
    <row r="250" spans="1:10" s="34" customFormat="1" ht="15.75" outlineLevel="2">
      <c r="A250" s="148"/>
      <c r="B250" s="149" t="s">
        <v>381</v>
      </c>
      <c r="C250" s="150"/>
      <c r="D250" s="208"/>
      <c r="E250" s="14">
        <v>0</v>
      </c>
      <c r="F250" s="14">
        <f t="shared" si="12"/>
        <v>0</v>
      </c>
      <c r="G250" s="113"/>
      <c r="H250" s="47"/>
      <c r="I250" s="48"/>
      <c r="J250" s="102"/>
    </row>
    <row r="251" spans="1:10" s="34" customFormat="1" ht="15.75" outlineLevel="2">
      <c r="A251" s="148"/>
      <c r="B251" s="149" t="s">
        <v>382</v>
      </c>
      <c r="C251" s="150"/>
      <c r="D251" s="208"/>
      <c r="E251" s="14">
        <v>0</v>
      </c>
      <c r="F251" s="14">
        <f t="shared" si="12"/>
        <v>0</v>
      </c>
      <c r="G251" s="113"/>
      <c r="H251" s="47"/>
      <c r="I251" s="48"/>
      <c r="J251" s="102"/>
    </row>
    <row r="252" spans="1:10" s="34" customFormat="1" ht="15.75" outlineLevel="2">
      <c r="A252" s="148"/>
      <c r="B252" s="149" t="s">
        <v>383</v>
      </c>
      <c r="C252" s="150"/>
      <c r="D252" s="208"/>
      <c r="E252" s="14">
        <v>0</v>
      </c>
      <c r="F252" s="14">
        <f t="shared" si="12"/>
        <v>0</v>
      </c>
      <c r="G252" s="113"/>
      <c r="H252" s="47"/>
      <c r="I252" s="48"/>
      <c r="J252" s="102"/>
    </row>
    <row r="253" spans="1:10" s="34" customFormat="1" ht="15.75" outlineLevel="1">
      <c r="A253" s="148">
        <v>17</v>
      </c>
      <c r="B253" s="149" t="s">
        <v>384</v>
      </c>
      <c r="C253" s="150" t="s">
        <v>99</v>
      </c>
      <c r="D253" s="208">
        <v>1</v>
      </c>
      <c r="E253" s="14">
        <v>78287000</v>
      </c>
      <c r="F253" s="14">
        <f t="shared" si="12"/>
        <v>78287000</v>
      </c>
      <c r="G253" s="113"/>
      <c r="H253" s="47"/>
      <c r="I253" s="48"/>
      <c r="J253" s="102"/>
    </row>
    <row r="254" spans="1:10" s="34" customFormat="1" ht="57" customHeight="1" outlineLevel="2">
      <c r="A254" s="148"/>
      <c r="B254" s="149" t="s">
        <v>385</v>
      </c>
      <c r="C254" s="150"/>
      <c r="D254" s="208"/>
      <c r="E254" s="14">
        <v>0</v>
      </c>
      <c r="F254" s="14">
        <f t="shared" si="12"/>
        <v>0</v>
      </c>
      <c r="G254" s="113"/>
      <c r="H254" s="47"/>
      <c r="I254" s="48"/>
      <c r="J254" s="102"/>
    </row>
    <row r="255" spans="1:10" s="34" customFormat="1" ht="15.75" outlineLevel="2">
      <c r="A255" s="148"/>
      <c r="B255" s="149" t="s">
        <v>386</v>
      </c>
      <c r="C255" s="150"/>
      <c r="D255" s="208"/>
      <c r="E255" s="14">
        <v>0</v>
      </c>
      <c r="F255" s="14">
        <f t="shared" si="12"/>
        <v>0</v>
      </c>
      <c r="G255" s="113"/>
      <c r="H255" s="47"/>
      <c r="I255" s="48"/>
      <c r="J255" s="102"/>
    </row>
    <row r="256" spans="1:10" s="34" customFormat="1" ht="15.75" outlineLevel="2">
      <c r="A256" s="148"/>
      <c r="B256" s="149" t="s">
        <v>387</v>
      </c>
      <c r="C256" s="150"/>
      <c r="D256" s="208"/>
      <c r="E256" s="14">
        <v>0</v>
      </c>
      <c r="F256" s="14">
        <f t="shared" si="12"/>
        <v>0</v>
      </c>
      <c r="G256" s="113"/>
      <c r="H256" s="47"/>
      <c r="I256" s="48"/>
      <c r="J256" s="102"/>
    </row>
    <row r="257" spans="1:10" s="34" customFormat="1" ht="15.75" outlineLevel="1">
      <c r="A257" s="148">
        <v>18</v>
      </c>
      <c r="B257" s="149" t="s">
        <v>388</v>
      </c>
      <c r="C257" s="150" t="s">
        <v>446</v>
      </c>
      <c r="D257" s="208">
        <v>24</v>
      </c>
      <c r="E257" s="14">
        <v>9912100</v>
      </c>
      <c r="F257" s="14">
        <f t="shared" si="12"/>
        <v>237890400</v>
      </c>
      <c r="G257" s="113"/>
      <c r="H257" s="47"/>
      <c r="I257" s="48"/>
      <c r="J257" s="102"/>
    </row>
    <row r="258" spans="1:10" s="34" customFormat="1" ht="31.5" outlineLevel="2">
      <c r="A258" s="148"/>
      <c r="B258" s="149" t="s">
        <v>389</v>
      </c>
      <c r="C258" s="150"/>
      <c r="D258" s="208"/>
      <c r="E258" s="14">
        <v>0</v>
      </c>
      <c r="F258" s="14">
        <f t="shared" si="12"/>
        <v>0</v>
      </c>
      <c r="G258" s="113"/>
      <c r="H258" s="47"/>
      <c r="I258" s="48"/>
      <c r="J258" s="102"/>
    </row>
    <row r="259" spans="1:10" s="34" customFormat="1" ht="15.75" outlineLevel="2">
      <c r="A259" s="148"/>
      <c r="B259" s="149" t="s">
        <v>390</v>
      </c>
      <c r="C259" s="150"/>
      <c r="D259" s="208"/>
      <c r="E259" s="14">
        <v>0</v>
      </c>
      <c r="F259" s="14">
        <f t="shared" si="12"/>
        <v>0</v>
      </c>
      <c r="G259" s="113"/>
      <c r="H259" s="47"/>
      <c r="I259" s="48"/>
      <c r="J259" s="102"/>
    </row>
    <row r="260" spans="1:10" s="34" customFormat="1" ht="15.75" outlineLevel="2">
      <c r="A260" s="148"/>
      <c r="B260" s="149" t="s">
        <v>391</v>
      </c>
      <c r="C260" s="150"/>
      <c r="D260" s="208"/>
      <c r="E260" s="14">
        <v>0</v>
      </c>
      <c r="F260" s="14">
        <f t="shared" si="12"/>
        <v>0</v>
      </c>
      <c r="G260" s="113"/>
      <c r="H260" s="47"/>
      <c r="I260" s="48"/>
      <c r="J260" s="102"/>
    </row>
    <row r="261" spans="1:10" s="34" customFormat="1" ht="15.75" outlineLevel="1">
      <c r="A261" s="148">
        <v>19</v>
      </c>
      <c r="B261" s="149" t="s">
        <v>392</v>
      </c>
      <c r="C261" s="150" t="s">
        <v>100</v>
      </c>
      <c r="D261" s="208">
        <v>8</v>
      </c>
      <c r="E261" s="14">
        <v>5734300</v>
      </c>
      <c r="F261" s="14">
        <f t="shared" si="12"/>
        <v>45874400</v>
      </c>
      <c r="G261" s="113"/>
      <c r="H261" s="47"/>
      <c r="I261" s="48"/>
      <c r="J261" s="102"/>
    </row>
    <row r="262" spans="1:10" s="34" customFormat="1" ht="36" customHeight="1" outlineLevel="2">
      <c r="A262" s="148"/>
      <c r="B262" s="149" t="s">
        <v>393</v>
      </c>
      <c r="C262" s="150"/>
      <c r="D262" s="208"/>
      <c r="E262" s="14">
        <v>0</v>
      </c>
      <c r="F262" s="14">
        <f t="shared" si="12"/>
        <v>0</v>
      </c>
      <c r="G262" s="113"/>
      <c r="H262" s="47"/>
      <c r="I262" s="48"/>
      <c r="J262" s="102"/>
    </row>
    <row r="263" spans="1:10" s="34" customFormat="1" ht="15.75" outlineLevel="2">
      <c r="A263" s="148"/>
      <c r="B263" s="149" t="s">
        <v>394</v>
      </c>
      <c r="C263" s="150"/>
      <c r="D263" s="208"/>
      <c r="E263" s="14">
        <v>0</v>
      </c>
      <c r="F263" s="14">
        <f t="shared" si="12"/>
        <v>0</v>
      </c>
      <c r="G263" s="113"/>
      <c r="H263" s="47"/>
      <c r="I263" s="48"/>
      <c r="J263" s="102"/>
    </row>
    <row r="264" spans="1:10" s="34" customFormat="1" ht="15.75" outlineLevel="2">
      <c r="A264" s="148"/>
      <c r="B264" s="149" t="s">
        <v>395</v>
      </c>
      <c r="C264" s="150"/>
      <c r="D264" s="208"/>
      <c r="E264" s="14">
        <v>0</v>
      </c>
      <c r="F264" s="14">
        <f t="shared" si="12"/>
        <v>0</v>
      </c>
      <c r="G264" s="113"/>
      <c r="H264" s="47"/>
      <c r="I264" s="48"/>
      <c r="J264" s="102"/>
    </row>
    <row r="265" spans="1:10" s="34" customFormat="1" ht="15.75" outlineLevel="2">
      <c r="A265" s="148"/>
      <c r="B265" s="149" t="s">
        <v>396</v>
      </c>
      <c r="C265" s="150"/>
      <c r="D265" s="208"/>
      <c r="E265" s="14">
        <v>0</v>
      </c>
      <c r="F265" s="14">
        <f t="shared" si="12"/>
        <v>0</v>
      </c>
      <c r="G265" s="113"/>
      <c r="H265" s="47"/>
      <c r="I265" s="48"/>
      <c r="J265" s="102"/>
    </row>
    <row r="266" spans="1:10" s="34" customFormat="1" ht="15.75" outlineLevel="1">
      <c r="A266" s="148">
        <v>20</v>
      </c>
      <c r="B266" s="149" t="s">
        <v>397</v>
      </c>
      <c r="C266" s="150" t="s">
        <v>100</v>
      </c>
      <c r="D266" s="208">
        <v>8</v>
      </c>
      <c r="E266" s="14">
        <v>3908300</v>
      </c>
      <c r="F266" s="14">
        <f t="shared" si="12"/>
        <v>31266400</v>
      </c>
      <c r="G266" s="113"/>
      <c r="H266" s="47"/>
      <c r="I266" s="48"/>
      <c r="J266" s="102"/>
    </row>
    <row r="267" spans="1:10" s="34" customFormat="1" ht="15.75" outlineLevel="1">
      <c r="A267" s="148">
        <v>21</v>
      </c>
      <c r="B267" s="149" t="s">
        <v>398</v>
      </c>
      <c r="C267" s="150" t="s">
        <v>100</v>
      </c>
      <c r="D267" s="208">
        <v>8</v>
      </c>
      <c r="E267" s="14">
        <v>4680500</v>
      </c>
      <c r="F267" s="14">
        <f t="shared" si="12"/>
        <v>37444000</v>
      </c>
      <c r="G267" s="113"/>
      <c r="H267" s="47"/>
      <c r="I267" s="48"/>
      <c r="J267" s="102"/>
    </row>
    <row r="268" spans="1:10" s="34" customFormat="1" ht="15.75" outlineLevel="2">
      <c r="A268" s="148"/>
      <c r="B268" s="149" t="s">
        <v>399</v>
      </c>
      <c r="C268" s="150"/>
      <c r="D268" s="208"/>
      <c r="E268" s="14">
        <v>0</v>
      </c>
      <c r="F268" s="14">
        <f t="shared" si="12"/>
        <v>0</v>
      </c>
      <c r="G268" s="113"/>
      <c r="H268" s="47"/>
      <c r="I268" s="48"/>
      <c r="J268" s="102"/>
    </row>
    <row r="269" spans="1:10" s="34" customFormat="1" ht="15.75" outlineLevel="2">
      <c r="A269" s="148"/>
      <c r="B269" s="149" t="s">
        <v>400</v>
      </c>
      <c r="C269" s="150"/>
      <c r="D269" s="208"/>
      <c r="E269" s="14">
        <v>0</v>
      </c>
      <c r="F269" s="14">
        <f t="shared" si="12"/>
        <v>0</v>
      </c>
      <c r="G269" s="113"/>
      <c r="H269" s="47"/>
      <c r="I269" s="48"/>
      <c r="J269" s="102"/>
    </row>
    <row r="270" spans="1:10" s="34" customFormat="1" ht="15.75" outlineLevel="2">
      <c r="A270" s="148"/>
      <c r="B270" s="149" t="s">
        <v>401</v>
      </c>
      <c r="C270" s="150"/>
      <c r="D270" s="208"/>
      <c r="E270" s="14">
        <v>0</v>
      </c>
      <c r="F270" s="14">
        <f t="shared" si="12"/>
        <v>0</v>
      </c>
      <c r="G270" s="113"/>
      <c r="H270" s="47"/>
      <c r="I270" s="48"/>
      <c r="J270" s="102"/>
    </row>
    <row r="271" spans="1:10" s="34" customFormat="1" ht="15.75" outlineLevel="1">
      <c r="A271" s="148">
        <v>22</v>
      </c>
      <c r="B271" s="149" t="s">
        <v>402</v>
      </c>
      <c r="C271" s="150" t="s">
        <v>99</v>
      </c>
      <c r="D271" s="208">
        <v>1</v>
      </c>
      <c r="E271" s="14">
        <v>73021300</v>
      </c>
      <c r="F271" s="14">
        <f t="shared" si="12"/>
        <v>73021300</v>
      </c>
      <c r="G271" s="113"/>
      <c r="H271" s="47"/>
      <c r="I271" s="48"/>
      <c r="J271" s="102"/>
    </row>
    <row r="272" spans="1:10" s="34" customFormat="1" ht="15.75" outlineLevel="2">
      <c r="A272" s="148"/>
      <c r="B272" s="149" t="s">
        <v>403</v>
      </c>
      <c r="C272" s="150"/>
      <c r="D272" s="208"/>
      <c r="E272" s="14">
        <v>0</v>
      </c>
      <c r="F272" s="14">
        <f t="shared" si="12"/>
        <v>0</v>
      </c>
      <c r="G272" s="113"/>
      <c r="H272" s="47"/>
      <c r="I272" s="48"/>
      <c r="J272" s="102"/>
    </row>
    <row r="273" spans="1:10" s="34" customFormat="1" ht="15.75" outlineLevel="2">
      <c r="A273" s="148"/>
      <c r="B273" s="149" t="s">
        <v>404</v>
      </c>
      <c r="C273" s="150"/>
      <c r="D273" s="208"/>
      <c r="E273" s="14">
        <v>0</v>
      </c>
      <c r="F273" s="14">
        <f t="shared" si="12"/>
        <v>0</v>
      </c>
      <c r="G273" s="113"/>
      <c r="H273" s="47"/>
      <c r="I273" s="48"/>
      <c r="J273" s="102"/>
    </row>
    <row r="274" spans="1:10" s="34" customFormat="1" ht="15.75" outlineLevel="2">
      <c r="A274" s="148"/>
      <c r="B274" s="149" t="s">
        <v>405</v>
      </c>
      <c r="C274" s="150"/>
      <c r="D274" s="208"/>
      <c r="E274" s="14">
        <v>0</v>
      </c>
      <c r="F274" s="14">
        <f t="shared" si="12"/>
        <v>0</v>
      </c>
      <c r="G274" s="113"/>
      <c r="H274" s="47"/>
      <c r="I274" s="48"/>
      <c r="J274" s="102"/>
    </row>
    <row r="275" spans="1:10" s="34" customFormat="1" ht="15.75" outlineLevel="2">
      <c r="A275" s="148"/>
      <c r="B275" s="149" t="s">
        <v>406</v>
      </c>
      <c r="C275" s="150"/>
      <c r="D275" s="208"/>
      <c r="E275" s="14">
        <v>0</v>
      </c>
      <c r="F275" s="14">
        <f t="shared" si="12"/>
        <v>0</v>
      </c>
      <c r="G275" s="113"/>
      <c r="H275" s="47"/>
      <c r="I275" s="48"/>
      <c r="J275" s="102"/>
    </row>
    <row r="276" spans="1:10" s="34" customFormat="1" ht="15.75" outlineLevel="2">
      <c r="A276" s="148"/>
      <c r="B276" s="149" t="s">
        <v>407</v>
      </c>
      <c r="C276" s="150"/>
      <c r="D276" s="208"/>
      <c r="E276" s="14">
        <v>0</v>
      </c>
      <c r="F276" s="14">
        <f t="shared" si="12"/>
        <v>0</v>
      </c>
      <c r="G276" s="113"/>
      <c r="H276" s="47"/>
      <c r="I276" s="48"/>
      <c r="J276" s="102"/>
    </row>
    <row r="277" spans="1:10" s="34" customFormat="1" ht="15.75" outlineLevel="2">
      <c r="A277" s="148"/>
      <c r="B277" s="149" t="s">
        <v>408</v>
      </c>
      <c r="C277" s="150"/>
      <c r="D277" s="208"/>
      <c r="E277" s="14">
        <v>0</v>
      </c>
      <c r="F277" s="14">
        <f t="shared" si="12"/>
        <v>0</v>
      </c>
      <c r="G277" s="113"/>
      <c r="H277" s="47"/>
      <c r="I277" s="48"/>
      <c r="J277" s="102"/>
    </row>
    <row r="278" spans="1:10" s="34" customFormat="1" ht="15.75" outlineLevel="1">
      <c r="A278" s="148">
        <v>23</v>
      </c>
      <c r="B278" s="149" t="s">
        <v>409</v>
      </c>
      <c r="C278" s="150" t="s">
        <v>20</v>
      </c>
      <c r="D278" s="208">
        <v>30</v>
      </c>
      <c r="E278" s="14">
        <v>94600</v>
      </c>
      <c r="F278" s="14">
        <f t="shared" si="12"/>
        <v>2838000</v>
      </c>
      <c r="G278" s="113"/>
      <c r="H278" s="47"/>
      <c r="I278" s="48"/>
      <c r="J278" s="102"/>
    </row>
    <row r="279" spans="1:10" s="34" customFormat="1" ht="15.75" outlineLevel="1">
      <c r="A279" s="148">
        <v>24</v>
      </c>
      <c r="B279" s="149" t="s">
        <v>410</v>
      </c>
      <c r="C279" s="150" t="s">
        <v>20</v>
      </c>
      <c r="D279" s="208">
        <v>400</v>
      </c>
      <c r="E279" s="14">
        <v>232100</v>
      </c>
      <c r="F279" s="14">
        <f t="shared" si="12"/>
        <v>92840000</v>
      </c>
      <c r="G279" s="113"/>
      <c r="H279" s="47"/>
      <c r="I279" s="48"/>
      <c r="J279" s="102"/>
    </row>
    <row r="280" spans="1:10" s="34" customFormat="1" ht="15.75" outlineLevel="1">
      <c r="A280" s="148">
        <v>25</v>
      </c>
      <c r="B280" s="149" t="s">
        <v>411</v>
      </c>
      <c r="C280" s="150" t="s">
        <v>20</v>
      </c>
      <c r="D280" s="208">
        <v>5</v>
      </c>
      <c r="E280" s="14">
        <v>305800</v>
      </c>
      <c r="F280" s="14">
        <f t="shared" si="12"/>
        <v>1529000</v>
      </c>
      <c r="G280" s="113"/>
      <c r="H280" s="47"/>
      <c r="I280" s="48"/>
      <c r="J280" s="102"/>
    </row>
    <row r="281" spans="1:10" s="34" customFormat="1" ht="15.75" outlineLevel="1">
      <c r="A281" s="148">
        <v>26</v>
      </c>
      <c r="B281" s="149" t="s">
        <v>412</v>
      </c>
      <c r="C281" s="150"/>
      <c r="D281" s="208"/>
      <c r="E281" s="14">
        <v>0</v>
      </c>
      <c r="F281" s="14">
        <f t="shared" si="12"/>
        <v>0</v>
      </c>
      <c r="G281" s="113"/>
      <c r="H281" s="47"/>
      <c r="I281" s="48"/>
      <c r="J281" s="102"/>
    </row>
    <row r="282" spans="1:10" s="34" customFormat="1" ht="15.75" outlineLevel="2">
      <c r="A282" s="148"/>
      <c r="B282" s="149" t="s">
        <v>413</v>
      </c>
      <c r="C282" s="150"/>
      <c r="D282" s="208"/>
      <c r="E282" s="14">
        <v>0</v>
      </c>
      <c r="F282" s="14">
        <f t="shared" si="12"/>
        <v>0</v>
      </c>
      <c r="G282" s="113"/>
      <c r="H282" s="47"/>
      <c r="I282" s="48"/>
      <c r="J282" s="102"/>
    </row>
    <row r="283" spans="1:10" s="34" customFormat="1" ht="15.75" outlineLevel="2">
      <c r="A283" s="148"/>
      <c r="B283" s="149" t="s">
        <v>414</v>
      </c>
      <c r="C283" s="150"/>
      <c r="D283" s="208"/>
      <c r="E283" s="14">
        <v>0</v>
      </c>
      <c r="F283" s="14">
        <f t="shared" si="12"/>
        <v>0</v>
      </c>
      <c r="G283" s="113"/>
      <c r="H283" s="47"/>
      <c r="I283" s="48"/>
      <c r="J283" s="102"/>
    </row>
    <row r="284" spans="1:10" s="34" customFormat="1" ht="31.5" outlineLevel="2">
      <c r="A284" s="148"/>
      <c r="B284" s="149" t="s">
        <v>415</v>
      </c>
      <c r="C284" s="150"/>
      <c r="D284" s="208"/>
      <c r="E284" s="14">
        <v>0</v>
      </c>
      <c r="F284" s="14">
        <f t="shared" ref="F284:F313" si="13">+E284*D284</f>
        <v>0</v>
      </c>
      <c r="G284" s="113"/>
      <c r="H284" s="47"/>
      <c r="I284" s="48"/>
      <c r="J284" s="102"/>
    </row>
    <row r="285" spans="1:10" s="34" customFormat="1" ht="15.75" outlineLevel="2">
      <c r="A285" s="148"/>
      <c r="B285" s="149" t="s">
        <v>416</v>
      </c>
      <c r="C285" s="150"/>
      <c r="D285" s="208"/>
      <c r="E285" s="14">
        <v>0</v>
      </c>
      <c r="F285" s="14">
        <f t="shared" si="13"/>
        <v>0</v>
      </c>
      <c r="G285" s="113"/>
      <c r="H285" s="47"/>
      <c r="I285" s="48"/>
      <c r="J285" s="102"/>
    </row>
    <row r="286" spans="1:10" s="34" customFormat="1" ht="15.75" outlineLevel="2">
      <c r="A286" s="148"/>
      <c r="B286" s="149" t="s">
        <v>417</v>
      </c>
      <c r="C286" s="150"/>
      <c r="D286" s="208"/>
      <c r="E286" s="14">
        <v>0</v>
      </c>
      <c r="F286" s="14">
        <f t="shared" si="13"/>
        <v>0</v>
      </c>
      <c r="G286" s="113"/>
      <c r="H286" s="47"/>
      <c r="I286" s="48"/>
      <c r="J286" s="102"/>
    </row>
    <row r="287" spans="1:10" s="34" customFormat="1" ht="15.75" outlineLevel="2">
      <c r="A287" s="148"/>
      <c r="B287" s="149" t="s">
        <v>418</v>
      </c>
      <c r="C287" s="150"/>
      <c r="D287" s="208"/>
      <c r="E287" s="14">
        <v>0</v>
      </c>
      <c r="F287" s="14">
        <f t="shared" si="13"/>
        <v>0</v>
      </c>
      <c r="G287" s="113"/>
      <c r="H287" s="47"/>
      <c r="I287" s="48"/>
      <c r="J287" s="102"/>
    </row>
    <row r="288" spans="1:10" s="34" customFormat="1" ht="15.75" outlineLevel="2">
      <c r="A288" s="148"/>
      <c r="B288" s="149" t="s">
        <v>419</v>
      </c>
      <c r="C288" s="150"/>
      <c r="D288" s="208"/>
      <c r="E288" s="14">
        <v>0</v>
      </c>
      <c r="F288" s="14">
        <f t="shared" si="13"/>
        <v>0</v>
      </c>
      <c r="G288" s="113"/>
      <c r="H288" s="47"/>
      <c r="I288" s="48"/>
      <c r="J288" s="102"/>
    </row>
    <row r="289" spans="1:10" s="34" customFormat="1" ht="15.75" outlineLevel="2">
      <c r="A289" s="148"/>
      <c r="B289" s="149" t="s">
        <v>420</v>
      </c>
      <c r="C289" s="150"/>
      <c r="D289" s="208"/>
      <c r="E289" s="14">
        <v>0</v>
      </c>
      <c r="F289" s="14">
        <f t="shared" si="13"/>
        <v>0</v>
      </c>
      <c r="G289" s="113"/>
      <c r="H289" s="47"/>
      <c r="I289" s="48"/>
      <c r="J289" s="102"/>
    </row>
    <row r="290" spans="1:10" s="34" customFormat="1" ht="15.75" outlineLevel="2">
      <c r="A290" s="148"/>
      <c r="B290" s="149" t="s">
        <v>421</v>
      </c>
      <c r="C290" s="150"/>
      <c r="D290" s="208"/>
      <c r="E290" s="14">
        <v>0</v>
      </c>
      <c r="F290" s="14">
        <f t="shared" si="13"/>
        <v>0</v>
      </c>
      <c r="G290" s="113"/>
      <c r="H290" s="47"/>
      <c r="I290" s="48"/>
      <c r="J290" s="102"/>
    </row>
    <row r="291" spans="1:10" s="34" customFormat="1" ht="15.75" outlineLevel="2">
      <c r="A291" s="148"/>
      <c r="B291" s="149" t="s">
        <v>422</v>
      </c>
      <c r="C291" s="150"/>
      <c r="D291" s="208"/>
      <c r="E291" s="14">
        <v>0</v>
      </c>
      <c r="F291" s="14">
        <f t="shared" si="13"/>
        <v>0</v>
      </c>
      <c r="G291" s="113"/>
      <c r="H291" s="47"/>
      <c r="I291" s="48"/>
      <c r="J291" s="102"/>
    </row>
    <row r="292" spans="1:10" s="34" customFormat="1" ht="15.75" outlineLevel="2">
      <c r="A292" s="148"/>
      <c r="B292" s="149" t="s">
        <v>423</v>
      </c>
      <c r="C292" s="150"/>
      <c r="D292" s="208"/>
      <c r="E292" s="14">
        <v>0</v>
      </c>
      <c r="F292" s="14">
        <f t="shared" si="13"/>
        <v>0</v>
      </c>
      <c r="G292" s="113"/>
      <c r="H292" s="47"/>
      <c r="I292" s="48"/>
      <c r="J292" s="102"/>
    </row>
    <row r="293" spans="1:10" s="34" customFormat="1" ht="15.75" outlineLevel="2">
      <c r="A293" s="148"/>
      <c r="B293" s="149" t="s">
        <v>424</v>
      </c>
      <c r="C293" s="150"/>
      <c r="D293" s="208"/>
      <c r="E293" s="14">
        <v>0</v>
      </c>
      <c r="F293" s="14">
        <f t="shared" si="13"/>
        <v>0</v>
      </c>
      <c r="G293" s="113"/>
      <c r="H293" s="47"/>
      <c r="I293" s="48"/>
      <c r="J293" s="102"/>
    </row>
    <row r="294" spans="1:10" s="34" customFormat="1" ht="15.75" outlineLevel="2">
      <c r="A294" s="148"/>
      <c r="B294" s="149" t="s">
        <v>425</v>
      </c>
      <c r="C294" s="150"/>
      <c r="D294" s="208"/>
      <c r="E294" s="14">
        <v>0</v>
      </c>
      <c r="F294" s="14">
        <f t="shared" si="13"/>
        <v>0</v>
      </c>
      <c r="G294" s="113"/>
      <c r="H294" s="47"/>
      <c r="I294" s="48"/>
      <c r="J294" s="102"/>
    </row>
    <row r="295" spans="1:10" s="34" customFormat="1" ht="15.75" outlineLevel="2">
      <c r="A295" s="148"/>
      <c r="B295" s="149" t="s">
        <v>426</v>
      </c>
      <c r="C295" s="150" t="s">
        <v>20</v>
      </c>
      <c r="D295" s="208">
        <v>370</v>
      </c>
      <c r="E295" s="14">
        <v>600600</v>
      </c>
      <c r="F295" s="14">
        <f t="shared" si="13"/>
        <v>222222000</v>
      </c>
      <c r="G295" s="113"/>
      <c r="H295" s="47"/>
      <c r="I295" s="48"/>
      <c r="J295" s="102"/>
    </row>
    <row r="296" spans="1:10" s="34" customFormat="1" ht="15.75" outlineLevel="2">
      <c r="A296" s="148"/>
      <c r="B296" s="149" t="s">
        <v>427</v>
      </c>
      <c r="C296" s="150" t="s">
        <v>20</v>
      </c>
      <c r="D296" s="208">
        <v>20</v>
      </c>
      <c r="E296" s="14">
        <v>3476000</v>
      </c>
      <c r="F296" s="14">
        <f t="shared" si="13"/>
        <v>69520000</v>
      </c>
      <c r="G296" s="113"/>
      <c r="H296" s="47"/>
      <c r="I296" s="48"/>
      <c r="J296" s="102"/>
    </row>
    <row r="297" spans="1:10" s="34" customFormat="1" ht="15.75" outlineLevel="2">
      <c r="A297" s="148"/>
      <c r="B297" s="149" t="s">
        <v>428</v>
      </c>
      <c r="C297" s="150" t="s">
        <v>100</v>
      </c>
      <c r="D297" s="208">
        <v>70</v>
      </c>
      <c r="E297" s="14">
        <v>4739900</v>
      </c>
      <c r="F297" s="14">
        <f t="shared" si="13"/>
        <v>331793000</v>
      </c>
      <c r="G297" s="113"/>
      <c r="H297" s="47"/>
      <c r="I297" s="48"/>
      <c r="J297" s="102"/>
    </row>
    <row r="298" spans="1:10" s="34" customFormat="1" ht="15.75" outlineLevel="2">
      <c r="A298" s="148"/>
      <c r="B298" s="149" t="s">
        <v>429</v>
      </c>
      <c r="C298" s="150" t="s">
        <v>100</v>
      </c>
      <c r="D298" s="208">
        <v>265</v>
      </c>
      <c r="E298" s="14">
        <v>321200</v>
      </c>
      <c r="F298" s="14">
        <f t="shared" si="13"/>
        <v>85118000</v>
      </c>
      <c r="G298" s="113"/>
      <c r="H298" s="47"/>
      <c r="I298" s="48"/>
      <c r="J298" s="102"/>
    </row>
    <row r="299" spans="1:10" s="34" customFormat="1" ht="15.75" outlineLevel="2">
      <c r="A299" s="148"/>
      <c r="B299" s="149" t="s">
        <v>430</v>
      </c>
      <c r="C299" s="150" t="s">
        <v>20</v>
      </c>
      <c r="D299" s="208">
        <v>8</v>
      </c>
      <c r="E299" s="14">
        <v>368500</v>
      </c>
      <c r="F299" s="14">
        <f t="shared" si="13"/>
        <v>2948000</v>
      </c>
      <c r="G299" s="113"/>
      <c r="H299" s="47"/>
      <c r="I299" s="48"/>
      <c r="J299" s="102"/>
    </row>
    <row r="300" spans="1:10" s="34" customFormat="1" ht="15.75" outlineLevel="2">
      <c r="A300" s="148"/>
      <c r="B300" s="149" t="s">
        <v>431</v>
      </c>
      <c r="C300" s="150" t="s">
        <v>100</v>
      </c>
      <c r="D300" s="208">
        <v>8</v>
      </c>
      <c r="E300" s="14">
        <v>2422200</v>
      </c>
      <c r="F300" s="14">
        <f t="shared" si="13"/>
        <v>19377600</v>
      </c>
      <c r="G300" s="113"/>
      <c r="H300" s="47"/>
      <c r="I300" s="48"/>
      <c r="J300" s="102"/>
    </row>
    <row r="301" spans="1:10" s="34" customFormat="1" ht="15.75" outlineLevel="2">
      <c r="A301" s="148"/>
      <c r="B301" s="149" t="s">
        <v>432</v>
      </c>
      <c r="C301" s="150" t="s">
        <v>100</v>
      </c>
      <c r="D301" s="208">
        <v>6</v>
      </c>
      <c r="E301" s="14">
        <v>501600</v>
      </c>
      <c r="F301" s="14">
        <f t="shared" si="13"/>
        <v>3009600</v>
      </c>
      <c r="G301" s="113"/>
      <c r="H301" s="47"/>
      <c r="I301" s="48"/>
      <c r="J301" s="102"/>
    </row>
    <row r="302" spans="1:10" s="34" customFormat="1" ht="15.75" outlineLevel="1">
      <c r="A302" s="148">
        <v>27</v>
      </c>
      <c r="B302" s="149" t="s">
        <v>433</v>
      </c>
      <c r="C302" s="150" t="s">
        <v>100</v>
      </c>
      <c r="D302" s="208">
        <v>280</v>
      </c>
      <c r="E302" s="14">
        <v>90200</v>
      </c>
      <c r="F302" s="14">
        <f t="shared" si="13"/>
        <v>25256000</v>
      </c>
      <c r="G302" s="113"/>
      <c r="H302" s="47"/>
      <c r="I302" s="48"/>
      <c r="J302" s="102"/>
    </row>
    <row r="303" spans="1:10" s="34" customFormat="1" ht="15.75" outlineLevel="1">
      <c r="A303" s="148">
        <v>28</v>
      </c>
      <c r="B303" s="149" t="s">
        <v>434</v>
      </c>
      <c r="C303" s="150" t="s">
        <v>100</v>
      </c>
      <c r="D303" s="208">
        <v>25</v>
      </c>
      <c r="E303" s="14">
        <v>547800</v>
      </c>
      <c r="F303" s="14">
        <f t="shared" si="13"/>
        <v>13695000</v>
      </c>
      <c r="G303" s="113"/>
      <c r="H303" s="47"/>
      <c r="I303" s="48"/>
      <c r="J303" s="102"/>
    </row>
    <row r="304" spans="1:10" s="34" customFormat="1" ht="15.75" outlineLevel="1">
      <c r="A304" s="148">
        <v>29</v>
      </c>
      <c r="B304" s="149" t="s">
        <v>435</v>
      </c>
      <c r="C304" s="150" t="s">
        <v>99</v>
      </c>
      <c r="D304" s="208">
        <v>1</v>
      </c>
      <c r="E304" s="14">
        <v>52659200</v>
      </c>
      <c r="F304" s="14">
        <f t="shared" si="13"/>
        <v>52659200</v>
      </c>
      <c r="G304" s="113"/>
      <c r="H304" s="47"/>
      <c r="I304" s="48"/>
      <c r="J304" s="102"/>
    </row>
    <row r="305" spans="1:10" s="34" customFormat="1" ht="15.75" outlineLevel="2">
      <c r="A305" s="148"/>
      <c r="B305" s="149" t="s">
        <v>436</v>
      </c>
      <c r="C305" s="150"/>
      <c r="D305" s="208"/>
      <c r="E305" s="14">
        <v>0</v>
      </c>
      <c r="F305" s="14">
        <f t="shared" si="13"/>
        <v>0</v>
      </c>
      <c r="G305" s="113"/>
      <c r="H305" s="47"/>
      <c r="I305" s="48"/>
      <c r="J305" s="102"/>
    </row>
    <row r="306" spans="1:10" s="34" customFormat="1" ht="15.75" outlineLevel="2">
      <c r="A306" s="148"/>
      <c r="B306" s="149" t="s">
        <v>437</v>
      </c>
      <c r="C306" s="150"/>
      <c r="D306" s="208"/>
      <c r="E306" s="14">
        <v>0</v>
      </c>
      <c r="F306" s="14">
        <f t="shared" si="13"/>
        <v>0</v>
      </c>
      <c r="G306" s="113"/>
      <c r="H306" s="47"/>
      <c r="I306" s="48"/>
      <c r="J306" s="102"/>
    </row>
    <row r="307" spans="1:10" s="34" customFormat="1" ht="15.75" outlineLevel="1">
      <c r="A307" s="148">
        <v>30</v>
      </c>
      <c r="B307" s="149" t="s">
        <v>438</v>
      </c>
      <c r="C307" s="150" t="s">
        <v>447</v>
      </c>
      <c r="D307" s="208">
        <v>1</v>
      </c>
      <c r="E307" s="14">
        <v>99468600</v>
      </c>
      <c r="F307" s="14">
        <f t="shared" si="13"/>
        <v>99468600</v>
      </c>
      <c r="G307" s="113"/>
      <c r="H307" s="47"/>
      <c r="I307" s="48"/>
      <c r="J307" s="102"/>
    </row>
    <row r="308" spans="1:10" s="34" customFormat="1" ht="15.75" outlineLevel="2">
      <c r="A308" s="148"/>
      <c r="B308" s="149" t="s">
        <v>439</v>
      </c>
      <c r="C308" s="150"/>
      <c r="D308" s="208"/>
      <c r="E308" s="14">
        <v>0</v>
      </c>
      <c r="F308" s="14">
        <f t="shared" si="13"/>
        <v>0</v>
      </c>
      <c r="G308" s="113"/>
      <c r="H308" s="47"/>
      <c r="I308" s="48"/>
      <c r="J308" s="102"/>
    </row>
    <row r="309" spans="1:10" s="34" customFormat="1" ht="15.75" outlineLevel="2">
      <c r="A309" s="148"/>
      <c r="B309" s="149" t="s">
        <v>440</v>
      </c>
      <c r="C309" s="150"/>
      <c r="D309" s="208"/>
      <c r="E309" s="14">
        <v>0</v>
      </c>
      <c r="F309" s="14">
        <f t="shared" si="13"/>
        <v>0</v>
      </c>
      <c r="G309" s="113"/>
      <c r="H309" s="47"/>
      <c r="I309" s="48"/>
      <c r="J309" s="102"/>
    </row>
    <row r="310" spans="1:10" s="34" customFormat="1" ht="15.75" outlineLevel="2">
      <c r="A310" s="148"/>
      <c r="B310" s="149" t="s">
        <v>441</v>
      </c>
      <c r="C310" s="150"/>
      <c r="D310" s="208"/>
      <c r="E310" s="14">
        <v>0</v>
      </c>
      <c r="F310" s="14">
        <f t="shared" si="13"/>
        <v>0</v>
      </c>
      <c r="G310" s="113"/>
      <c r="H310" s="47"/>
      <c r="I310" s="48"/>
      <c r="J310" s="102"/>
    </row>
    <row r="311" spans="1:10" s="34" customFormat="1" ht="15.75" outlineLevel="2">
      <c r="A311" s="148"/>
      <c r="B311" s="149" t="s">
        <v>442</v>
      </c>
      <c r="C311" s="150"/>
      <c r="D311" s="208"/>
      <c r="E311" s="14">
        <v>0</v>
      </c>
      <c r="F311" s="14">
        <f t="shared" si="13"/>
        <v>0</v>
      </c>
      <c r="G311" s="113"/>
      <c r="H311" s="47"/>
      <c r="I311" s="48"/>
      <c r="J311" s="102"/>
    </row>
    <row r="312" spans="1:10" s="34" customFormat="1" ht="15.75" outlineLevel="2">
      <c r="A312" s="148"/>
      <c r="B312" s="149" t="s">
        <v>443</v>
      </c>
      <c r="C312" s="150"/>
      <c r="D312" s="208"/>
      <c r="E312" s="14">
        <v>0</v>
      </c>
      <c r="F312" s="14">
        <f t="shared" si="13"/>
        <v>0</v>
      </c>
      <c r="G312" s="113"/>
      <c r="H312" s="47"/>
      <c r="I312" s="48"/>
      <c r="J312" s="102"/>
    </row>
    <row r="313" spans="1:10" s="34" customFormat="1" ht="36.75" customHeight="1" outlineLevel="1">
      <c r="A313" s="148">
        <v>31</v>
      </c>
      <c r="B313" s="149" t="s">
        <v>444</v>
      </c>
      <c r="C313" s="150" t="s">
        <v>104</v>
      </c>
      <c r="D313" s="208">
        <v>1</v>
      </c>
      <c r="E313" s="14">
        <v>421276900</v>
      </c>
      <c r="F313" s="14">
        <f t="shared" si="13"/>
        <v>421276900</v>
      </c>
      <c r="G313" s="113"/>
      <c r="H313" s="47"/>
      <c r="I313" s="48"/>
      <c r="J313" s="102"/>
    </row>
    <row r="314" spans="1:10" s="34" customFormat="1" ht="28.5">
      <c r="A314" s="194" t="s">
        <v>273</v>
      </c>
      <c r="B314" s="195" t="s">
        <v>560</v>
      </c>
      <c r="C314" s="196"/>
      <c r="D314" s="211"/>
      <c r="E314" s="4"/>
      <c r="G314" s="4"/>
      <c r="H314" s="102"/>
    </row>
    <row r="315" spans="1:10" ht="15">
      <c r="A315" s="197" t="s">
        <v>561</v>
      </c>
      <c r="B315" s="198" t="s">
        <v>562</v>
      </c>
      <c r="C315" s="199"/>
      <c r="D315" s="212"/>
    </row>
    <row r="316" spans="1:10" ht="15">
      <c r="A316" s="200" t="s">
        <v>563</v>
      </c>
      <c r="B316" s="201" t="s">
        <v>564</v>
      </c>
      <c r="C316" s="199" t="s">
        <v>18</v>
      </c>
      <c r="D316" s="212">
        <v>74</v>
      </c>
    </row>
    <row r="317" spans="1:10" ht="15">
      <c r="A317" s="197" t="s">
        <v>561</v>
      </c>
      <c r="B317" s="198" t="s">
        <v>565</v>
      </c>
      <c r="C317" s="199"/>
      <c r="D317" s="212"/>
    </row>
    <row r="318" spans="1:10" ht="255">
      <c r="A318" s="200" t="s">
        <v>566</v>
      </c>
      <c r="B318" s="202" t="s">
        <v>256</v>
      </c>
      <c r="C318" s="199" t="s">
        <v>18</v>
      </c>
      <c r="D318" s="212">
        <v>1</v>
      </c>
    </row>
    <row r="319" spans="1:10" ht="15">
      <c r="A319" s="200" t="s">
        <v>567</v>
      </c>
      <c r="B319" s="202" t="s">
        <v>257</v>
      </c>
      <c r="C319" s="199" t="s">
        <v>18</v>
      </c>
      <c r="D319" s="212">
        <v>307</v>
      </c>
    </row>
    <row r="320" spans="1:10" ht="15">
      <c r="A320" s="197" t="s">
        <v>561</v>
      </c>
      <c r="B320" s="198" t="s">
        <v>568</v>
      </c>
      <c r="C320" s="199"/>
      <c r="D320" s="212"/>
    </row>
    <row r="321" spans="1:4" ht="30">
      <c r="A321" s="200" t="s">
        <v>569</v>
      </c>
      <c r="B321" s="202" t="s">
        <v>570</v>
      </c>
      <c r="C321" s="199" t="s">
        <v>18</v>
      </c>
      <c r="D321" s="212">
        <v>2</v>
      </c>
    </row>
    <row r="322" spans="1:4" ht="255">
      <c r="A322" s="200" t="s">
        <v>571</v>
      </c>
      <c r="B322" s="202" t="s">
        <v>572</v>
      </c>
      <c r="C322" s="199" t="s">
        <v>18</v>
      </c>
      <c r="D322" s="212">
        <v>2</v>
      </c>
    </row>
    <row r="323" spans="1:4" ht="150">
      <c r="A323" s="200" t="s">
        <v>573</v>
      </c>
      <c r="B323" s="202" t="s">
        <v>574</v>
      </c>
      <c r="C323" s="199" t="s">
        <v>18</v>
      </c>
      <c r="D323" s="212">
        <v>4</v>
      </c>
    </row>
    <row r="324" spans="1:4" ht="135">
      <c r="A324" s="200" t="s">
        <v>575</v>
      </c>
      <c r="B324" s="202" t="s">
        <v>576</v>
      </c>
      <c r="C324" s="199" t="s">
        <v>18</v>
      </c>
      <c r="D324" s="212">
        <v>10</v>
      </c>
    </row>
    <row r="325" spans="1:4" ht="120">
      <c r="A325" s="200" t="s">
        <v>577</v>
      </c>
      <c r="B325" s="202" t="s">
        <v>578</v>
      </c>
      <c r="C325" s="199" t="s">
        <v>18</v>
      </c>
      <c r="D325" s="212">
        <v>28</v>
      </c>
    </row>
    <row r="326" spans="1:4" ht="135">
      <c r="A326" s="200" t="s">
        <v>579</v>
      </c>
      <c r="B326" s="202" t="s">
        <v>580</v>
      </c>
      <c r="C326" s="199" t="s">
        <v>18</v>
      </c>
      <c r="D326" s="212">
        <v>5</v>
      </c>
    </row>
    <row r="327" spans="1:4" ht="120">
      <c r="A327" s="200" t="s">
        <v>581</v>
      </c>
      <c r="B327" s="202" t="s">
        <v>582</v>
      </c>
      <c r="C327" s="199" t="s">
        <v>18</v>
      </c>
      <c r="D327" s="212">
        <v>30</v>
      </c>
    </row>
    <row r="328" spans="1:4" ht="60">
      <c r="A328" s="200" t="s">
        <v>583</v>
      </c>
      <c r="B328" s="202" t="s">
        <v>584</v>
      </c>
      <c r="C328" s="199" t="s">
        <v>258</v>
      </c>
      <c r="D328" s="212">
        <v>222</v>
      </c>
    </row>
    <row r="329" spans="1:4" ht="60">
      <c r="A329" s="200" t="s">
        <v>585</v>
      </c>
      <c r="B329" s="202" t="s">
        <v>586</v>
      </c>
      <c r="C329" s="199" t="s">
        <v>587</v>
      </c>
      <c r="D329" s="212">
        <v>1</v>
      </c>
    </row>
    <row r="330" spans="1:4" ht="60">
      <c r="A330" s="200" t="s">
        <v>588</v>
      </c>
      <c r="B330" s="202" t="s">
        <v>589</v>
      </c>
      <c r="C330" s="199" t="s">
        <v>18</v>
      </c>
      <c r="D330" s="212">
        <v>82</v>
      </c>
    </row>
    <row r="331" spans="1:4" ht="15">
      <c r="A331" s="197" t="s">
        <v>561</v>
      </c>
      <c r="B331" s="203" t="s">
        <v>590</v>
      </c>
      <c r="C331" s="199"/>
      <c r="D331" s="212"/>
    </row>
    <row r="332" spans="1:4" ht="30">
      <c r="A332" s="200" t="s">
        <v>591</v>
      </c>
      <c r="B332" s="202" t="s">
        <v>592</v>
      </c>
      <c r="C332" s="199" t="s">
        <v>18</v>
      </c>
      <c r="D332" s="212">
        <v>4</v>
      </c>
    </row>
    <row r="333" spans="1:4" ht="30">
      <c r="A333" s="200" t="s">
        <v>593</v>
      </c>
      <c r="B333" s="202" t="s">
        <v>594</v>
      </c>
      <c r="C333" s="199" t="s">
        <v>18</v>
      </c>
      <c r="D333" s="212">
        <v>2</v>
      </c>
    </row>
    <row r="334" spans="1:4" ht="15">
      <c r="A334" s="200" t="s">
        <v>595</v>
      </c>
      <c r="B334" s="202" t="s">
        <v>596</v>
      </c>
      <c r="C334" s="199" t="s">
        <v>18</v>
      </c>
      <c r="D334" s="212">
        <v>8</v>
      </c>
    </row>
    <row r="335" spans="1:4" ht="15">
      <c r="A335" s="200" t="s">
        <v>597</v>
      </c>
      <c r="B335" s="202" t="s">
        <v>598</v>
      </c>
      <c r="C335" s="199" t="s">
        <v>18</v>
      </c>
      <c r="D335" s="212">
        <v>2</v>
      </c>
    </row>
    <row r="336" spans="1:4" ht="15">
      <c r="A336" s="200" t="s">
        <v>599</v>
      </c>
      <c r="B336" s="202" t="s">
        <v>600</v>
      </c>
      <c r="C336" s="199" t="s">
        <v>18</v>
      </c>
      <c r="D336" s="212">
        <v>1</v>
      </c>
    </row>
    <row r="337" spans="1:4" ht="15">
      <c r="A337" s="200" t="s">
        <v>601</v>
      </c>
      <c r="B337" s="202" t="s">
        <v>602</v>
      </c>
      <c r="C337" s="199" t="s">
        <v>18</v>
      </c>
      <c r="D337" s="212">
        <v>1</v>
      </c>
    </row>
    <row r="338" spans="1:4" ht="15">
      <c r="A338" s="200" t="s">
        <v>603</v>
      </c>
      <c r="B338" s="202" t="s">
        <v>604</v>
      </c>
      <c r="C338" s="199" t="s">
        <v>18</v>
      </c>
      <c r="D338" s="212">
        <v>1</v>
      </c>
    </row>
    <row r="339" spans="1:4" ht="90">
      <c r="A339" s="200" t="s">
        <v>605</v>
      </c>
      <c r="B339" s="202" t="s">
        <v>606</v>
      </c>
      <c r="C339" s="199" t="s">
        <v>18</v>
      </c>
      <c r="D339" s="212">
        <v>1</v>
      </c>
    </row>
    <row r="340" spans="1:4" ht="15">
      <c r="A340" s="200" t="s">
        <v>607</v>
      </c>
      <c r="B340" s="202" t="s">
        <v>608</v>
      </c>
      <c r="C340" s="199" t="s">
        <v>258</v>
      </c>
      <c r="D340" s="212">
        <v>410</v>
      </c>
    </row>
    <row r="341" spans="1:4" ht="15">
      <c r="A341" s="200" t="s">
        <v>609</v>
      </c>
      <c r="B341" s="202" t="s">
        <v>610</v>
      </c>
      <c r="C341" s="199" t="s">
        <v>258</v>
      </c>
      <c r="D341" s="212">
        <v>46</v>
      </c>
    </row>
    <row r="342" spans="1:4" ht="15">
      <c r="A342" s="200" t="s">
        <v>611</v>
      </c>
      <c r="B342" s="202" t="s">
        <v>612</v>
      </c>
      <c r="C342" s="199" t="s">
        <v>258</v>
      </c>
      <c r="D342" s="212">
        <v>17</v>
      </c>
    </row>
    <row r="343" spans="1:4" ht="15">
      <c r="A343" s="200" t="s">
        <v>613</v>
      </c>
      <c r="B343" s="202" t="s">
        <v>614</v>
      </c>
      <c r="C343" s="199" t="s">
        <v>16</v>
      </c>
      <c r="D343" s="212">
        <v>1</v>
      </c>
    </row>
    <row r="344" spans="1:4" ht="45">
      <c r="A344" s="200" t="s">
        <v>615</v>
      </c>
      <c r="B344" s="202" t="s">
        <v>616</v>
      </c>
      <c r="C344" s="199" t="s">
        <v>197</v>
      </c>
      <c r="D344" s="212">
        <v>2</v>
      </c>
    </row>
    <row r="345" spans="1:4" ht="15">
      <c r="A345" s="200" t="s">
        <v>617</v>
      </c>
      <c r="B345" s="202" t="s">
        <v>618</v>
      </c>
      <c r="C345" s="199" t="s">
        <v>24</v>
      </c>
      <c r="D345" s="212">
        <v>1</v>
      </c>
    </row>
    <row r="347" spans="1:4" ht="14.25">
      <c r="A347" s="194" t="s">
        <v>255</v>
      </c>
      <c r="B347" s="194" t="s">
        <v>619</v>
      </c>
      <c r="C347" s="194"/>
      <c r="D347" s="194"/>
    </row>
    <row r="348" spans="1:4" ht="16.5">
      <c r="A348" s="214">
        <v>1</v>
      </c>
      <c r="B348" s="218" t="s">
        <v>620</v>
      </c>
      <c r="C348" s="216" t="s">
        <v>621</v>
      </c>
      <c r="D348" s="217">
        <v>10</v>
      </c>
    </row>
    <row r="349" spans="1:4" ht="16.5">
      <c r="A349" s="214"/>
      <c r="B349" s="219" t="s">
        <v>622</v>
      </c>
      <c r="C349" s="215"/>
      <c r="D349" s="220"/>
    </row>
    <row r="350" spans="1:4" ht="16.5">
      <c r="A350" s="214"/>
      <c r="B350" s="219" t="s">
        <v>623</v>
      </c>
      <c r="C350" s="216"/>
      <c r="D350" s="217"/>
    </row>
    <row r="351" spans="1:4" ht="33">
      <c r="A351" s="214"/>
      <c r="B351" s="219" t="s">
        <v>624</v>
      </c>
      <c r="C351" s="216"/>
      <c r="D351" s="217"/>
    </row>
    <row r="352" spans="1:4" ht="16.5">
      <c r="A352" s="214">
        <v>2</v>
      </c>
      <c r="B352" s="218" t="s">
        <v>625</v>
      </c>
      <c r="C352" s="216" t="s">
        <v>621</v>
      </c>
      <c r="D352" s="217">
        <v>4</v>
      </c>
    </row>
    <row r="353" spans="1:4" ht="16.5">
      <c r="A353" s="214"/>
      <c r="B353" s="219" t="s">
        <v>626</v>
      </c>
      <c r="C353" s="216"/>
      <c r="D353" s="217"/>
    </row>
    <row r="354" spans="1:4" ht="16.5">
      <c r="A354" s="214"/>
      <c r="B354" s="219" t="s">
        <v>627</v>
      </c>
      <c r="C354" s="216"/>
      <c r="D354" s="217"/>
    </row>
    <row r="355" spans="1:4" ht="33">
      <c r="A355" s="214"/>
      <c r="B355" s="219" t="s">
        <v>628</v>
      </c>
      <c r="C355" s="216"/>
      <c r="D355" s="217"/>
    </row>
    <row r="356" spans="1:4" ht="16.5">
      <c r="A356" s="214">
        <v>3</v>
      </c>
      <c r="B356" s="218" t="s">
        <v>629</v>
      </c>
      <c r="C356" s="216" t="s">
        <v>621</v>
      </c>
      <c r="D356" s="217">
        <v>7</v>
      </c>
    </row>
    <row r="357" spans="1:4" ht="16.5">
      <c r="A357" s="214"/>
      <c r="B357" s="219" t="s">
        <v>630</v>
      </c>
      <c r="C357" s="216"/>
      <c r="D357" s="217"/>
    </row>
    <row r="358" spans="1:4" ht="16.5">
      <c r="A358" s="214"/>
      <c r="B358" s="219" t="s">
        <v>631</v>
      </c>
      <c r="C358" s="216"/>
      <c r="D358" s="217"/>
    </row>
    <row r="359" spans="1:4" ht="33">
      <c r="A359" s="214"/>
      <c r="B359" s="219" t="s">
        <v>632</v>
      </c>
      <c r="C359" s="216"/>
      <c r="D359" s="217"/>
    </row>
    <row r="360" spans="1:4" ht="16.5">
      <c r="A360" s="214">
        <v>4</v>
      </c>
      <c r="B360" s="218" t="s">
        <v>633</v>
      </c>
      <c r="C360" s="216" t="s">
        <v>621</v>
      </c>
      <c r="D360" s="217">
        <v>4</v>
      </c>
    </row>
    <row r="361" spans="1:4" ht="16.5">
      <c r="A361" s="214"/>
      <c r="B361" s="221" t="s">
        <v>634</v>
      </c>
      <c r="C361" s="216"/>
      <c r="D361" s="217"/>
    </row>
    <row r="362" spans="1:4" ht="16.5">
      <c r="A362" s="214"/>
      <c r="B362" s="221" t="s">
        <v>635</v>
      </c>
      <c r="C362" s="216"/>
      <c r="D362" s="217"/>
    </row>
    <row r="363" spans="1:4" ht="33">
      <c r="A363" s="214"/>
      <c r="B363" s="222" t="s">
        <v>636</v>
      </c>
      <c r="C363" s="216"/>
      <c r="D363" s="217"/>
    </row>
    <row r="364" spans="1:4" ht="99">
      <c r="A364" s="214"/>
      <c r="B364" s="221" t="s">
        <v>637</v>
      </c>
      <c r="C364" s="216"/>
      <c r="D364" s="217"/>
    </row>
    <row r="365" spans="1:4" ht="16.5">
      <c r="A365" s="214">
        <v>5</v>
      </c>
      <c r="B365" s="218" t="s">
        <v>638</v>
      </c>
      <c r="C365" s="216" t="s">
        <v>621</v>
      </c>
      <c r="D365" s="217">
        <v>26</v>
      </c>
    </row>
    <row r="366" spans="1:4" ht="16.5">
      <c r="A366" s="214"/>
      <c r="B366" s="221" t="s">
        <v>639</v>
      </c>
      <c r="C366" s="216"/>
      <c r="D366" s="217"/>
    </row>
    <row r="367" spans="1:4" ht="33">
      <c r="A367" s="214"/>
      <c r="B367" s="221" t="s">
        <v>640</v>
      </c>
      <c r="C367" s="216"/>
      <c r="D367" s="217"/>
    </row>
    <row r="368" spans="1:4" ht="66">
      <c r="A368" s="214"/>
      <c r="B368" s="221" t="s">
        <v>641</v>
      </c>
      <c r="C368" s="216"/>
      <c r="D368" s="217"/>
    </row>
    <row r="369" spans="1:4" ht="16.5">
      <c r="A369" s="214">
        <v>6</v>
      </c>
      <c r="B369" s="218" t="s">
        <v>642</v>
      </c>
      <c r="C369" s="216" t="s">
        <v>621</v>
      </c>
      <c r="D369" s="217">
        <v>100</v>
      </c>
    </row>
    <row r="370" spans="1:4" ht="16.5">
      <c r="A370" s="214"/>
      <c r="B370" s="223" t="s">
        <v>643</v>
      </c>
      <c r="C370" s="216"/>
      <c r="D370" s="217"/>
    </row>
    <row r="371" spans="1:4" ht="33">
      <c r="A371" s="214"/>
      <c r="B371" s="223" t="s">
        <v>644</v>
      </c>
      <c r="C371" s="216"/>
      <c r="D371" s="217"/>
    </row>
    <row r="372" spans="1:4" ht="33">
      <c r="A372" s="214"/>
      <c r="B372" s="223" t="s">
        <v>645</v>
      </c>
      <c r="C372" s="216"/>
      <c r="D372" s="217"/>
    </row>
    <row r="373" spans="1:4" ht="16.5">
      <c r="A373" s="214"/>
      <c r="B373" s="223" t="s">
        <v>646</v>
      </c>
      <c r="C373" s="216"/>
      <c r="D373" s="217"/>
    </row>
    <row r="374" spans="1:4" ht="16.5">
      <c r="A374" s="214">
        <v>7</v>
      </c>
      <c r="B374" s="224" t="s">
        <v>647</v>
      </c>
      <c r="C374" s="216" t="s">
        <v>16</v>
      </c>
      <c r="D374" s="217">
        <v>4</v>
      </c>
    </row>
    <row r="375" spans="1:4" ht="16.5">
      <c r="A375" s="214"/>
      <c r="B375" s="225" t="s">
        <v>648</v>
      </c>
      <c r="C375" s="216"/>
      <c r="D375" s="217"/>
    </row>
    <row r="376" spans="1:4" ht="33">
      <c r="A376" s="214"/>
      <c r="B376" s="225" t="s">
        <v>649</v>
      </c>
      <c r="C376" s="216"/>
      <c r="D376" s="217"/>
    </row>
    <row r="377" spans="1:4" ht="16.5">
      <c r="A377" s="214"/>
      <c r="B377" s="225" t="s">
        <v>650</v>
      </c>
      <c r="C377" s="216"/>
      <c r="D377" s="217"/>
    </row>
    <row r="378" spans="1:4" ht="33">
      <c r="A378" s="214"/>
      <c r="B378" s="225" t="s">
        <v>651</v>
      </c>
      <c r="C378" s="216"/>
      <c r="D378" s="217"/>
    </row>
    <row r="379" spans="1:4" ht="33">
      <c r="A379" s="226">
        <v>8</v>
      </c>
      <c r="B379" s="227" t="s">
        <v>652</v>
      </c>
      <c r="C379" s="216" t="s">
        <v>16</v>
      </c>
      <c r="D379" s="217">
        <v>80</v>
      </c>
    </row>
    <row r="380" spans="1:4" ht="16.5">
      <c r="A380" s="228"/>
      <c r="B380" s="229" t="s">
        <v>653</v>
      </c>
      <c r="C380" s="216"/>
      <c r="D380" s="217"/>
    </row>
    <row r="381" spans="1:4" ht="16.5">
      <c r="A381" s="228"/>
      <c r="B381" s="229" t="s">
        <v>654</v>
      </c>
      <c r="C381" s="216"/>
      <c r="D381" s="217"/>
    </row>
    <row r="382" spans="1:4" ht="16.5">
      <c r="A382" s="228"/>
      <c r="B382" s="230" t="s">
        <v>655</v>
      </c>
      <c r="C382" s="216"/>
      <c r="D382" s="217"/>
    </row>
    <row r="383" spans="1:4" ht="16.5">
      <c r="A383" s="228"/>
      <c r="B383" s="231" t="s">
        <v>656</v>
      </c>
      <c r="C383" s="216"/>
      <c r="D383" s="217"/>
    </row>
    <row r="384" spans="1:4" ht="16.5">
      <c r="A384" s="228"/>
      <c r="B384" s="230" t="s">
        <v>657</v>
      </c>
      <c r="C384" s="216"/>
      <c r="D384" s="217"/>
    </row>
    <row r="385" spans="1:4" ht="16.5">
      <c r="A385" s="228"/>
      <c r="B385" s="230" t="s">
        <v>658</v>
      </c>
      <c r="C385" s="216"/>
      <c r="D385" s="217"/>
    </row>
    <row r="386" spans="1:4" ht="16.5">
      <c r="A386" s="228"/>
      <c r="B386" s="230" t="s">
        <v>659</v>
      </c>
      <c r="C386" s="216"/>
      <c r="D386" s="217"/>
    </row>
    <row r="387" spans="1:4" ht="16.5">
      <c r="A387" s="228"/>
      <c r="B387" s="230" t="s">
        <v>660</v>
      </c>
      <c r="C387" s="216"/>
      <c r="D387" s="217"/>
    </row>
    <row r="388" spans="1:4" ht="16.5">
      <c r="A388" s="228"/>
      <c r="B388" s="230" t="s">
        <v>661</v>
      </c>
      <c r="C388" s="216"/>
      <c r="D388" s="217"/>
    </row>
    <row r="389" spans="1:4" ht="16.5">
      <c r="A389" s="214">
        <v>9</v>
      </c>
      <c r="B389" s="232" t="s">
        <v>662</v>
      </c>
      <c r="C389" s="216" t="s">
        <v>258</v>
      </c>
      <c r="D389" s="217">
        <v>100</v>
      </c>
    </row>
    <row r="390" spans="1:4" ht="16.5">
      <c r="A390" s="214"/>
      <c r="B390" s="223" t="s">
        <v>663</v>
      </c>
      <c r="C390" s="216"/>
      <c r="D390" s="217"/>
    </row>
    <row r="391" spans="1:4" ht="16.5">
      <c r="A391" s="214"/>
      <c r="B391" s="223" t="s">
        <v>664</v>
      </c>
      <c r="C391" s="216"/>
      <c r="D391" s="217"/>
    </row>
    <row r="392" spans="1:4" ht="99">
      <c r="A392" s="214"/>
      <c r="B392" s="223" t="s">
        <v>665</v>
      </c>
      <c r="C392" s="216"/>
      <c r="D392" s="217"/>
    </row>
    <row r="393" spans="1:4" ht="16.5">
      <c r="A393" s="214">
        <v>10</v>
      </c>
      <c r="B393" s="218" t="s">
        <v>666</v>
      </c>
      <c r="C393" s="216" t="s">
        <v>258</v>
      </c>
      <c r="D393" s="217">
        <v>4</v>
      </c>
    </row>
    <row r="394" spans="1:4" ht="16.5">
      <c r="A394" s="214"/>
      <c r="B394" s="219" t="s">
        <v>667</v>
      </c>
      <c r="C394" s="216"/>
      <c r="D394" s="217"/>
    </row>
    <row r="395" spans="1:4" ht="17.25">
      <c r="A395" s="214"/>
      <c r="B395" s="219" t="s">
        <v>668</v>
      </c>
      <c r="C395" s="216"/>
      <c r="D395" s="217"/>
    </row>
    <row r="396" spans="1:4" ht="16.5">
      <c r="A396" s="214"/>
      <c r="B396" s="219" t="s">
        <v>669</v>
      </c>
      <c r="C396" s="216"/>
      <c r="D396" s="217"/>
    </row>
    <row r="397" spans="1:4" ht="49.5">
      <c r="A397" s="214"/>
      <c r="B397" s="219" t="s">
        <v>670</v>
      </c>
      <c r="C397" s="216"/>
      <c r="D397" s="217"/>
    </row>
    <row r="398" spans="1:4" ht="16.5">
      <c r="A398" s="214">
        <v>11</v>
      </c>
      <c r="B398" s="218" t="s">
        <v>671</v>
      </c>
      <c r="C398" s="216" t="s">
        <v>258</v>
      </c>
      <c r="D398" s="217">
        <v>20</v>
      </c>
    </row>
    <row r="399" spans="1:4" ht="16.5">
      <c r="A399" s="214"/>
      <c r="B399" s="219" t="s">
        <v>672</v>
      </c>
      <c r="C399" s="216"/>
      <c r="D399" s="217"/>
    </row>
    <row r="400" spans="1:4" ht="16.5">
      <c r="A400" s="214"/>
      <c r="B400" s="219" t="s">
        <v>673</v>
      </c>
      <c r="C400" s="216"/>
      <c r="D400" s="217"/>
    </row>
    <row r="401" spans="1:4" ht="33">
      <c r="A401" s="214"/>
      <c r="B401" s="219" t="s">
        <v>674</v>
      </c>
      <c r="C401" s="216"/>
      <c r="D401" s="217"/>
    </row>
    <row r="402" spans="1:4" ht="49.5">
      <c r="A402" s="214"/>
      <c r="B402" s="219" t="s">
        <v>675</v>
      </c>
      <c r="C402" s="216"/>
      <c r="D402" s="217"/>
    </row>
    <row r="403" spans="1:4" ht="16.5">
      <c r="A403" s="214">
        <v>12</v>
      </c>
      <c r="B403" s="218" t="s">
        <v>676</v>
      </c>
      <c r="C403" s="216" t="s">
        <v>258</v>
      </c>
      <c r="D403" s="217">
        <v>100</v>
      </c>
    </row>
    <row r="404" spans="1:4" ht="16.5">
      <c r="A404" s="214"/>
      <c r="B404" s="219" t="s">
        <v>677</v>
      </c>
      <c r="C404" s="216"/>
      <c r="D404" s="217"/>
    </row>
    <row r="405" spans="1:4" ht="16.5">
      <c r="A405" s="214"/>
      <c r="B405" s="219" t="s">
        <v>678</v>
      </c>
      <c r="C405" s="216"/>
      <c r="D405" s="217"/>
    </row>
    <row r="406" spans="1:4" ht="33">
      <c r="A406" s="214"/>
      <c r="B406" s="219" t="s">
        <v>679</v>
      </c>
      <c r="C406" s="216"/>
      <c r="D406" s="217"/>
    </row>
    <row r="407" spans="1:4" ht="16.5">
      <c r="A407" s="226">
        <v>13</v>
      </c>
      <c r="B407" s="218" t="s">
        <v>680</v>
      </c>
      <c r="C407" s="233" t="s">
        <v>18</v>
      </c>
      <c r="D407" s="217">
        <v>16</v>
      </c>
    </row>
    <row r="408" spans="1:4" ht="16.5">
      <c r="A408" s="228"/>
      <c r="B408" s="219" t="s">
        <v>681</v>
      </c>
      <c r="C408" s="233"/>
      <c r="D408" s="217"/>
    </row>
    <row r="409" spans="1:4" ht="16.5">
      <c r="A409" s="228"/>
      <c r="B409" s="230" t="s">
        <v>682</v>
      </c>
      <c r="C409" s="216"/>
      <c r="D409" s="217"/>
    </row>
    <row r="410" spans="1:4" ht="33">
      <c r="A410" s="228"/>
      <c r="B410" s="230" t="s">
        <v>683</v>
      </c>
      <c r="C410" s="234"/>
      <c r="D410" s="235"/>
    </row>
    <row r="411" spans="1:4" ht="16.5">
      <c r="A411" s="228"/>
      <c r="B411" s="230" t="s">
        <v>684</v>
      </c>
      <c r="C411" s="234"/>
      <c r="D411" s="235"/>
    </row>
    <row r="412" spans="1:4" ht="16.5">
      <c r="A412" s="228"/>
      <c r="B412" s="230" t="s">
        <v>685</v>
      </c>
      <c r="C412" s="234"/>
      <c r="D412" s="235"/>
    </row>
    <row r="413" spans="1:4" ht="16.5">
      <c r="A413" s="226">
        <v>14</v>
      </c>
      <c r="B413" s="236" t="s">
        <v>686</v>
      </c>
      <c r="C413" s="233" t="s">
        <v>18</v>
      </c>
      <c r="D413" s="217">
        <v>5</v>
      </c>
    </row>
    <row r="414" spans="1:4" ht="16.5">
      <c r="A414" s="228"/>
      <c r="B414" s="230" t="s">
        <v>682</v>
      </c>
      <c r="C414" s="216"/>
      <c r="D414" s="217"/>
    </row>
    <row r="415" spans="1:4" ht="16.5">
      <c r="A415" s="228"/>
      <c r="B415" s="230" t="s">
        <v>687</v>
      </c>
      <c r="C415" s="216"/>
      <c r="D415" s="217"/>
    </row>
    <row r="416" spans="1:4" ht="16.5">
      <c r="A416" s="226">
        <v>15</v>
      </c>
      <c r="B416" s="237" t="s">
        <v>688</v>
      </c>
      <c r="C416" s="233" t="s">
        <v>18</v>
      </c>
      <c r="D416" s="217">
        <v>2</v>
      </c>
    </row>
    <row r="417" spans="1:4" ht="33">
      <c r="A417" s="226"/>
      <c r="B417" s="230" t="s">
        <v>689</v>
      </c>
      <c r="C417" s="233"/>
      <c r="D417" s="217"/>
    </row>
    <row r="418" spans="1:4" ht="33">
      <c r="A418" s="228"/>
      <c r="B418" s="230" t="s">
        <v>690</v>
      </c>
      <c r="C418" s="216"/>
      <c r="D418" s="217"/>
    </row>
    <row r="419" spans="1:4" ht="16.5">
      <c r="A419" s="238">
        <v>16</v>
      </c>
      <c r="B419" s="237" t="s">
        <v>691</v>
      </c>
      <c r="C419" s="216" t="s">
        <v>18</v>
      </c>
      <c r="D419" s="217">
        <v>290</v>
      </c>
    </row>
    <row r="420" spans="1:4" ht="16.5">
      <c r="A420" s="238"/>
      <c r="B420" s="230" t="s">
        <v>692</v>
      </c>
      <c r="C420" s="216"/>
      <c r="D420" s="217"/>
    </row>
    <row r="421" spans="1:4" ht="16.5">
      <c r="A421" s="238"/>
      <c r="B421" s="230" t="s">
        <v>693</v>
      </c>
      <c r="C421" s="216"/>
      <c r="D421" s="217"/>
    </row>
    <row r="422" spans="1:4" ht="16.5">
      <c r="A422" s="238">
        <v>17</v>
      </c>
      <c r="B422" s="237" t="s">
        <v>694</v>
      </c>
      <c r="C422" s="216" t="s">
        <v>18</v>
      </c>
      <c r="D422" s="217">
        <v>30</v>
      </c>
    </row>
    <row r="423" spans="1:4" ht="16.5">
      <c r="A423" s="238"/>
      <c r="B423" s="230" t="s">
        <v>695</v>
      </c>
      <c r="C423" s="216"/>
      <c r="D423" s="217"/>
    </row>
    <row r="424" spans="1:4" ht="48">
      <c r="A424" s="238"/>
      <c r="B424" s="230" t="s">
        <v>696</v>
      </c>
      <c r="C424" s="216"/>
      <c r="D424" s="217"/>
    </row>
    <row r="425" spans="1:4" ht="16.5">
      <c r="A425" s="238">
        <v>18</v>
      </c>
      <c r="B425" s="237" t="s">
        <v>697</v>
      </c>
      <c r="C425" s="216" t="s">
        <v>698</v>
      </c>
      <c r="D425" s="217">
        <v>1892</v>
      </c>
    </row>
    <row r="426" spans="1:4" ht="16.5">
      <c r="A426" s="238">
        <v>19</v>
      </c>
      <c r="B426" s="237" t="s">
        <v>699</v>
      </c>
      <c r="C426" s="216" t="s">
        <v>700</v>
      </c>
      <c r="D426" s="217">
        <v>1</v>
      </c>
    </row>
    <row r="427" spans="1:4" ht="16.5">
      <c r="A427" s="238"/>
      <c r="B427" s="236" t="s">
        <v>701</v>
      </c>
      <c r="C427" s="216"/>
      <c r="D427" s="217"/>
    </row>
    <row r="428" spans="1:4" ht="16.5">
      <c r="A428" s="214" t="s">
        <v>273</v>
      </c>
      <c r="B428" s="215" t="s">
        <v>702</v>
      </c>
      <c r="C428" s="216"/>
      <c r="D428" s="217"/>
    </row>
    <row r="429" spans="1:4" ht="16.5">
      <c r="A429" s="228">
        <v>1</v>
      </c>
      <c r="B429" s="230" t="s">
        <v>703</v>
      </c>
      <c r="C429" s="233" t="s">
        <v>700</v>
      </c>
      <c r="D429" s="217">
        <v>1</v>
      </c>
    </row>
  </sheetData>
  <mergeCells count="3">
    <mergeCell ref="A6:D6"/>
    <mergeCell ref="A8:D8"/>
    <mergeCell ref="A9:D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J269"/>
  <sheetViews>
    <sheetView showZeros="0" view="pageBreakPreview" topLeftCell="A35" zoomScale="70" zoomScaleSheetLayoutView="70" workbookViewId="0">
      <selection activeCell="F15" sqref="F15"/>
    </sheetView>
  </sheetViews>
  <sheetFormatPr defaultColWidth="9.140625" defaultRowHeight="12.75" outlineLevelRow="1"/>
  <cols>
    <col min="1" max="1" width="5" style="59" customWidth="1"/>
    <col min="2" max="2" width="59.28515625" style="29" customWidth="1"/>
    <col min="3" max="3" width="10.140625" style="60" bestFit="1" customWidth="1"/>
    <col min="4" max="4" width="17" style="17" customWidth="1"/>
    <col min="5" max="6" width="18.7109375" style="18" customWidth="1"/>
    <col min="7" max="7" width="18.7109375" style="18" hidden="1" customWidth="1"/>
    <col min="8" max="8" width="18.140625" style="29" bestFit="1" customWidth="1"/>
    <col min="9" max="9" width="17.7109375" style="29" customWidth="1"/>
    <col min="10" max="10" width="17.85546875" style="29" customWidth="1"/>
    <col min="11" max="11" width="15.7109375" style="29" customWidth="1"/>
    <col min="12" max="16384" width="9.140625" style="29"/>
  </cols>
  <sheetData>
    <row r="1" spans="1:10" s="180" customFormat="1" ht="27" customHeight="1">
      <c r="A1" s="495" t="s">
        <v>558</v>
      </c>
      <c r="B1" s="495"/>
      <c r="C1" s="495"/>
      <c r="D1" s="495"/>
      <c r="E1" s="495"/>
      <c r="F1" s="495"/>
      <c r="G1" s="179">
        <v>0</v>
      </c>
    </row>
    <row r="2" spans="1:10" s="185" customFormat="1" ht="23.25">
      <c r="A2" s="140" t="s">
        <v>559</v>
      </c>
      <c r="B2" s="181"/>
      <c r="C2" s="182"/>
      <c r="D2" s="183"/>
      <c r="E2" s="184"/>
      <c r="F2" s="184"/>
      <c r="G2" s="184">
        <v>0</v>
      </c>
    </row>
    <row r="3" spans="1:10" ht="15.75">
      <c r="A3" s="30"/>
      <c r="B3" s="27"/>
      <c r="C3" s="28"/>
      <c r="D3" s="1"/>
      <c r="E3" s="2"/>
      <c r="F3" s="2"/>
      <c r="G3" s="2"/>
    </row>
    <row r="4" spans="1:10" s="139" customFormat="1" ht="18.75">
      <c r="A4" s="31" t="str">
        <f>'[3]1.Bia XL'!A3&amp;" "&amp;'[3]1.Bia XL'!C3</f>
        <v>Tên dự án: XÂY DỰNG BỆNH VIỆN ĐA KHOA KHU VỰC BẮC QUẢNG BÌNH (CƠ SỞ 2)</v>
      </c>
      <c r="B4" s="165"/>
      <c r="C4" s="169"/>
      <c r="D4" s="167"/>
      <c r="E4" s="169"/>
      <c r="F4" s="169"/>
      <c r="G4" s="169"/>
    </row>
    <row r="5" spans="1:10" s="139" customFormat="1" ht="18.75">
      <c r="A5" s="31" t="str">
        <f>'[3]1.Bia XL'!A4&amp;" "&amp;'[3]1.Bia XL'!C4</f>
        <v>Tên công trình: BỆNH VIỆN ĐA KHOA KHU VỰC BẮC QUẢNG BÌNH (CƠ SỞ 2)</v>
      </c>
      <c r="B5" s="165"/>
      <c r="C5" s="166"/>
      <c r="D5" s="167"/>
      <c r="E5" s="169"/>
      <c r="F5" s="169"/>
      <c r="G5" s="169"/>
    </row>
    <row r="6" spans="1:10" s="139" customFormat="1" ht="18.75">
      <c r="A6" s="31" t="str">
        <f>'[3]1.Bia XL'!A5&amp;" "&amp;'[3]1.Bia XL'!C5</f>
        <v>Địa điểm: Phường Quảng Thọ, thị xã Ba Đồn, tỉnh Quảng Bình</v>
      </c>
      <c r="B6" s="165"/>
      <c r="C6" s="166"/>
      <c r="D6" s="167"/>
      <c r="E6" s="169"/>
      <c r="F6" s="169"/>
      <c r="G6" s="169"/>
    </row>
    <row r="7" spans="1:10" ht="15.75" hidden="1">
      <c r="A7" s="32" t="str">
        <f>'[3]1.Bia XL'!A7&amp;" "&amp;'[3]1.Bia XL'!C7</f>
        <v>Phần: ……………</v>
      </c>
      <c r="B7" s="27"/>
      <c r="C7" s="28"/>
      <c r="D7" s="1"/>
      <c r="E7" s="2"/>
      <c r="F7" s="2"/>
      <c r="G7" s="2"/>
    </row>
    <row r="8" spans="1:10" s="34" customFormat="1" ht="15.75">
      <c r="A8" s="33"/>
      <c r="C8" s="35"/>
      <c r="D8" s="3"/>
      <c r="E8" s="4"/>
      <c r="F8" s="5" t="s">
        <v>0</v>
      </c>
      <c r="G8" s="5"/>
    </row>
    <row r="9" spans="1:10" s="34" customFormat="1" ht="15.75">
      <c r="A9" s="36" t="s">
        <v>1</v>
      </c>
      <c r="B9" s="37" t="s">
        <v>2</v>
      </c>
      <c r="C9" s="38" t="s">
        <v>3</v>
      </c>
      <c r="D9" s="6" t="s">
        <v>4</v>
      </c>
      <c r="E9" s="7" t="s">
        <v>281</v>
      </c>
      <c r="F9" s="7" t="s">
        <v>5</v>
      </c>
      <c r="G9" s="7" t="s">
        <v>6</v>
      </c>
    </row>
    <row r="10" spans="1:10" s="34" customFormat="1" ht="15.75">
      <c r="A10" s="39" t="s">
        <v>7</v>
      </c>
      <c r="B10" s="40" t="s">
        <v>8</v>
      </c>
      <c r="C10" s="39" t="s">
        <v>9</v>
      </c>
      <c r="D10" s="39" t="s">
        <v>10</v>
      </c>
      <c r="E10" s="39" t="s">
        <v>11</v>
      </c>
      <c r="F10" s="39" t="s">
        <v>282</v>
      </c>
      <c r="G10" s="39" t="s">
        <v>12</v>
      </c>
    </row>
    <row r="11" spans="1:10" s="34" customFormat="1" ht="15.75">
      <c r="A11" s="41"/>
      <c r="B11" s="63"/>
      <c r="C11" s="42"/>
      <c r="D11" s="8"/>
      <c r="E11" s="9"/>
      <c r="F11" s="9"/>
      <c r="G11" s="10"/>
    </row>
    <row r="12" spans="1:10" s="44" customFormat="1" ht="15.75">
      <c r="A12" s="43" t="s">
        <v>255</v>
      </c>
      <c r="B12" s="61" t="s">
        <v>272</v>
      </c>
      <c r="C12" s="19">
        <v>0</v>
      </c>
      <c r="D12" s="20">
        <v>0</v>
      </c>
      <c r="E12" s="21"/>
      <c r="F12" s="21"/>
      <c r="G12" s="11"/>
    </row>
    <row r="13" spans="1:10" s="44" customFormat="1" ht="267.75">
      <c r="A13" s="45">
        <v>1</v>
      </c>
      <c r="B13" s="46" t="s">
        <v>256</v>
      </c>
      <c r="C13" s="12" t="s">
        <v>18</v>
      </c>
      <c r="D13" s="13">
        <v>1</v>
      </c>
      <c r="E13" s="14">
        <v>357836364</v>
      </c>
      <c r="F13" s="14">
        <f>+E13*D13</f>
        <v>357836364</v>
      </c>
      <c r="G13" s="11"/>
      <c r="H13" s="47"/>
      <c r="J13" s="48"/>
    </row>
    <row r="14" spans="1:10" s="44" customFormat="1" ht="15.75">
      <c r="A14" s="45">
        <v>2</v>
      </c>
      <c r="B14" s="46" t="s">
        <v>257</v>
      </c>
      <c r="C14" s="12" t="s">
        <v>258</v>
      </c>
      <c r="D14" s="13">
        <v>307</v>
      </c>
      <c r="E14" s="14">
        <v>1172727</v>
      </c>
      <c r="F14" s="14">
        <f>+E14*D14</f>
        <v>360027189</v>
      </c>
      <c r="G14" s="11"/>
      <c r="H14" s="47"/>
      <c r="J14" s="48"/>
    </row>
    <row r="15" spans="1:10" s="44" customFormat="1" ht="15.75">
      <c r="A15" s="43" t="s">
        <v>273</v>
      </c>
      <c r="B15" s="61" t="s">
        <v>274</v>
      </c>
      <c r="C15" s="19">
        <v>0</v>
      </c>
      <c r="D15" s="20">
        <v>0</v>
      </c>
      <c r="E15" s="21"/>
      <c r="F15" s="21"/>
      <c r="G15" s="11"/>
      <c r="J15" s="48"/>
    </row>
    <row r="16" spans="1:10" s="44" customFormat="1" ht="189">
      <c r="A16" s="45">
        <v>1</v>
      </c>
      <c r="B16" s="46" t="s">
        <v>259</v>
      </c>
      <c r="C16" s="12" t="s">
        <v>258</v>
      </c>
      <c r="D16" s="13">
        <v>58</v>
      </c>
      <c r="E16" s="14">
        <v>3941818</v>
      </c>
      <c r="F16" s="14">
        <f t="shared" ref="F16:F28" si="0">D16*E16</f>
        <v>228625444</v>
      </c>
      <c r="G16" s="11"/>
      <c r="H16" s="47"/>
      <c r="J16" s="48"/>
    </row>
    <row r="17" spans="1:10" s="44" customFormat="1" ht="189">
      <c r="A17" s="45">
        <v>2</v>
      </c>
      <c r="B17" s="46" t="s">
        <v>260</v>
      </c>
      <c r="C17" s="12" t="s">
        <v>258</v>
      </c>
      <c r="D17" s="13">
        <v>171</v>
      </c>
      <c r="E17" s="14">
        <v>1068182</v>
      </c>
      <c r="F17" s="14">
        <f t="shared" si="0"/>
        <v>182659122</v>
      </c>
      <c r="G17" s="11"/>
      <c r="H17" s="47"/>
      <c r="J17" s="48"/>
    </row>
    <row r="18" spans="1:10" s="44" customFormat="1" ht="220.5">
      <c r="A18" s="45">
        <v>3</v>
      </c>
      <c r="B18" s="46" t="s">
        <v>261</v>
      </c>
      <c r="C18" s="12" t="s">
        <v>258</v>
      </c>
      <c r="D18" s="13">
        <v>4</v>
      </c>
      <c r="E18" s="14">
        <v>12825455</v>
      </c>
      <c r="F18" s="14">
        <f t="shared" si="0"/>
        <v>51301820</v>
      </c>
      <c r="G18" s="11"/>
      <c r="H18" s="47"/>
      <c r="J18" s="48"/>
    </row>
    <row r="19" spans="1:10" s="44" customFormat="1" ht="236.25">
      <c r="A19" s="45">
        <v>4</v>
      </c>
      <c r="B19" s="46" t="s">
        <v>262</v>
      </c>
      <c r="C19" s="12" t="s">
        <v>258</v>
      </c>
      <c r="D19" s="13">
        <v>4</v>
      </c>
      <c r="E19" s="14">
        <v>39725455</v>
      </c>
      <c r="F19" s="14">
        <f t="shared" si="0"/>
        <v>158901820</v>
      </c>
      <c r="G19" s="11"/>
      <c r="H19" s="47"/>
      <c r="J19" s="48"/>
    </row>
    <row r="20" spans="1:10" s="44" customFormat="1" ht="47.25">
      <c r="A20" s="45">
        <v>5</v>
      </c>
      <c r="B20" s="46" t="s">
        <v>263</v>
      </c>
      <c r="C20" s="12" t="s">
        <v>258</v>
      </c>
      <c r="D20" s="13">
        <v>24</v>
      </c>
      <c r="E20" s="14">
        <v>4750000</v>
      </c>
      <c r="F20" s="14">
        <f t="shared" si="0"/>
        <v>114000000</v>
      </c>
      <c r="G20" s="11"/>
      <c r="H20" s="47"/>
      <c r="J20" s="48"/>
    </row>
    <row r="21" spans="1:10" s="44" customFormat="1" ht="31.5">
      <c r="A21" s="45">
        <v>6</v>
      </c>
      <c r="B21" s="46" t="s">
        <v>264</v>
      </c>
      <c r="C21" s="12" t="s">
        <v>265</v>
      </c>
      <c r="D21" s="13">
        <v>4.04</v>
      </c>
      <c r="E21" s="14">
        <v>145455</v>
      </c>
      <c r="F21" s="14">
        <f t="shared" si="0"/>
        <v>587638.19999999995</v>
      </c>
      <c r="G21" s="11"/>
      <c r="H21" s="47"/>
      <c r="J21" s="48"/>
    </row>
    <row r="22" spans="1:10" s="44" customFormat="1" ht="315">
      <c r="A22" s="45">
        <v>7</v>
      </c>
      <c r="B22" s="46" t="s">
        <v>266</v>
      </c>
      <c r="C22" s="12" t="s">
        <v>258</v>
      </c>
      <c r="D22" s="13">
        <v>4</v>
      </c>
      <c r="E22" s="14">
        <v>29731818</v>
      </c>
      <c r="F22" s="14">
        <f t="shared" si="0"/>
        <v>118927272</v>
      </c>
      <c r="G22" s="11"/>
      <c r="H22" s="47"/>
      <c r="J22" s="48"/>
    </row>
    <row r="23" spans="1:10" s="44" customFormat="1" ht="15.75">
      <c r="A23" s="45">
        <v>8</v>
      </c>
      <c r="B23" s="46" t="s">
        <v>267</v>
      </c>
      <c r="C23" s="12" t="s">
        <v>258</v>
      </c>
      <c r="D23" s="13">
        <v>4</v>
      </c>
      <c r="E23" s="14">
        <v>1618182</v>
      </c>
      <c r="F23" s="14">
        <f t="shared" si="0"/>
        <v>6472728</v>
      </c>
      <c r="G23" s="11"/>
      <c r="H23" s="47"/>
      <c r="J23" s="48"/>
    </row>
    <row r="24" spans="1:10" s="44" customFormat="1" ht="141.75">
      <c r="A24" s="45">
        <v>9</v>
      </c>
      <c r="B24" s="46" t="s">
        <v>268</v>
      </c>
      <c r="C24" s="12" t="s">
        <v>18</v>
      </c>
      <c r="D24" s="13">
        <v>1</v>
      </c>
      <c r="E24" s="14">
        <v>20000000</v>
      </c>
      <c r="F24" s="14">
        <f t="shared" si="0"/>
        <v>20000000</v>
      </c>
      <c r="G24" s="11"/>
      <c r="H24" s="47"/>
      <c r="J24" s="48"/>
    </row>
    <row r="25" spans="1:10" s="44" customFormat="1" ht="31.5">
      <c r="A25" s="45">
        <v>10</v>
      </c>
      <c r="B25" s="46" t="s">
        <v>269</v>
      </c>
      <c r="C25" s="12" t="s">
        <v>258</v>
      </c>
      <c r="D25" s="13">
        <v>1</v>
      </c>
      <c r="E25" s="14">
        <v>3190000</v>
      </c>
      <c r="F25" s="14">
        <f t="shared" si="0"/>
        <v>3190000</v>
      </c>
      <c r="G25" s="11"/>
      <c r="H25" s="47"/>
      <c r="J25" s="48"/>
    </row>
    <row r="26" spans="1:10" s="44" customFormat="1" ht="15.75">
      <c r="A26" s="43" t="s">
        <v>275</v>
      </c>
      <c r="B26" s="61" t="s">
        <v>276</v>
      </c>
      <c r="C26" s="19">
        <v>0</v>
      </c>
      <c r="D26" s="20">
        <v>0</v>
      </c>
      <c r="E26" s="21"/>
      <c r="F26" s="21"/>
      <c r="G26" s="11"/>
      <c r="H26" s="47"/>
      <c r="J26" s="48"/>
    </row>
    <row r="27" spans="1:10" s="44" customFormat="1" ht="236.25">
      <c r="A27" s="45">
        <v>1</v>
      </c>
      <c r="B27" s="46" t="s">
        <v>270</v>
      </c>
      <c r="C27" s="12" t="s">
        <v>18</v>
      </c>
      <c r="D27" s="13">
        <v>1</v>
      </c>
      <c r="E27" s="14">
        <v>35000000</v>
      </c>
      <c r="F27" s="14">
        <f t="shared" si="0"/>
        <v>35000000</v>
      </c>
      <c r="G27" s="11"/>
      <c r="H27" s="47"/>
      <c r="J27" s="48"/>
    </row>
    <row r="28" spans="1:10" s="44" customFormat="1" ht="315">
      <c r="A28" s="45">
        <v>2</v>
      </c>
      <c r="B28" s="46" t="s">
        <v>271</v>
      </c>
      <c r="C28" s="12" t="s">
        <v>18</v>
      </c>
      <c r="D28" s="13">
        <v>13</v>
      </c>
      <c r="E28" s="14">
        <v>17000000</v>
      </c>
      <c r="F28" s="14">
        <f t="shared" si="0"/>
        <v>221000000</v>
      </c>
      <c r="G28" s="11"/>
      <c r="H28" s="47"/>
      <c r="J28" s="48"/>
    </row>
    <row r="29" spans="1:10" s="44" customFormat="1" ht="15.75">
      <c r="A29" s="43" t="s">
        <v>13</v>
      </c>
      <c r="B29" s="61" t="s">
        <v>14</v>
      </c>
      <c r="C29" s="19"/>
      <c r="D29" s="20"/>
      <c r="E29" s="21">
        <v>0</v>
      </c>
      <c r="F29" s="21"/>
      <c r="G29" s="11"/>
      <c r="H29" s="47"/>
      <c r="J29" s="48"/>
    </row>
    <row r="30" spans="1:10" s="44" customFormat="1" ht="94.5">
      <c r="A30" s="45">
        <v>1</v>
      </c>
      <c r="B30" s="46" t="s">
        <v>15</v>
      </c>
      <c r="C30" s="12" t="s">
        <v>16</v>
      </c>
      <c r="D30" s="13">
        <v>11</v>
      </c>
      <c r="E30" s="14">
        <v>300000000</v>
      </c>
      <c r="F30" s="14">
        <f>+E30*D30</f>
        <v>3300000000</v>
      </c>
      <c r="G30" s="11"/>
      <c r="J30" s="48"/>
    </row>
    <row r="31" spans="1:10" s="44" customFormat="1" ht="15.75">
      <c r="A31" s="45">
        <v>2</v>
      </c>
      <c r="B31" s="46" t="s">
        <v>17</v>
      </c>
      <c r="C31" s="12" t="s">
        <v>18</v>
      </c>
      <c r="D31" s="13">
        <v>11</v>
      </c>
      <c r="E31" s="14">
        <v>24871000</v>
      </c>
      <c r="F31" s="14">
        <f t="shared" ref="F31:F35" si="1">+E31*D31</f>
        <v>273581000</v>
      </c>
      <c r="G31" s="11"/>
      <c r="J31" s="48"/>
    </row>
    <row r="32" spans="1:10" s="44" customFormat="1" ht="15.75">
      <c r="A32" s="45">
        <v>3</v>
      </c>
      <c r="B32" s="46" t="s">
        <v>19</v>
      </c>
      <c r="C32" s="12" t="s">
        <v>20</v>
      </c>
      <c r="D32" s="13">
        <v>267.64999999999998</v>
      </c>
      <c r="E32" s="14">
        <v>30000</v>
      </c>
      <c r="F32" s="14">
        <f t="shared" si="1"/>
        <v>8029499.9999999991</v>
      </c>
      <c r="G32" s="11"/>
      <c r="J32" s="48"/>
    </row>
    <row r="33" spans="1:10" s="44" customFormat="1" ht="31.5">
      <c r="A33" s="45">
        <v>4</v>
      </c>
      <c r="B33" s="46" t="s">
        <v>21</v>
      </c>
      <c r="C33" s="12" t="s">
        <v>18</v>
      </c>
      <c r="D33" s="13">
        <v>2</v>
      </c>
      <c r="E33" s="14">
        <v>482948000</v>
      </c>
      <c r="F33" s="14">
        <f t="shared" si="1"/>
        <v>965896000</v>
      </c>
      <c r="G33" s="11"/>
      <c r="J33" s="48"/>
    </row>
    <row r="34" spans="1:10" s="44" customFormat="1" ht="31.5">
      <c r="A34" s="45">
        <v>5</v>
      </c>
      <c r="B34" s="46" t="s">
        <v>22</v>
      </c>
      <c r="C34" s="12" t="s">
        <v>18</v>
      </c>
      <c r="D34" s="13">
        <v>1</v>
      </c>
      <c r="E34" s="14">
        <v>613141000</v>
      </c>
      <c r="F34" s="14">
        <f t="shared" si="1"/>
        <v>613141000</v>
      </c>
      <c r="G34" s="11"/>
      <c r="J34" s="48"/>
    </row>
    <row r="35" spans="1:10" s="44" customFormat="1" ht="15.75">
      <c r="A35" s="45">
        <v>6</v>
      </c>
      <c r="B35" s="46" t="s">
        <v>23</v>
      </c>
      <c r="C35" s="12" t="s">
        <v>24</v>
      </c>
      <c r="D35" s="13">
        <v>1</v>
      </c>
      <c r="E35" s="14">
        <v>6977804</v>
      </c>
      <c r="F35" s="14">
        <f t="shared" si="1"/>
        <v>6977804</v>
      </c>
      <c r="G35" s="11"/>
      <c r="J35" s="48"/>
    </row>
    <row r="36" spans="1:10" s="44" customFormat="1" ht="15.75">
      <c r="A36" s="43" t="s">
        <v>25</v>
      </c>
      <c r="B36" s="61" t="s">
        <v>26</v>
      </c>
      <c r="C36" s="19"/>
      <c r="D36" s="20"/>
      <c r="E36" s="21">
        <v>0</v>
      </c>
      <c r="F36" s="21"/>
      <c r="G36" s="11"/>
      <c r="H36" s="47"/>
      <c r="J36" s="48"/>
    </row>
    <row r="37" spans="1:10" s="44" customFormat="1" ht="31.5">
      <c r="A37" s="45">
        <v>1</v>
      </c>
      <c r="B37" s="64" t="s">
        <v>27</v>
      </c>
      <c r="C37" s="13" t="s">
        <v>99</v>
      </c>
      <c r="D37" s="13">
        <v>2</v>
      </c>
      <c r="E37" s="65">
        <v>40000000</v>
      </c>
      <c r="F37" s="14">
        <f t="shared" ref="F37:F68" si="2">+E37*D37</f>
        <v>80000000</v>
      </c>
      <c r="G37" s="11">
        <v>80000000</v>
      </c>
      <c r="H37" s="48"/>
      <c r="J37" s="48"/>
    </row>
    <row r="38" spans="1:10" s="44" customFormat="1" ht="15.75" outlineLevel="1">
      <c r="A38" s="45"/>
      <c r="B38" s="66" t="s">
        <v>28</v>
      </c>
      <c r="C38" s="13"/>
      <c r="D38" s="13"/>
      <c r="E38" s="65">
        <v>0</v>
      </c>
      <c r="F38" s="14">
        <f t="shared" si="2"/>
        <v>0</v>
      </c>
      <c r="G38" s="11"/>
      <c r="H38" s="48"/>
      <c r="J38" s="48"/>
    </row>
    <row r="39" spans="1:10" s="44" customFormat="1" ht="15.75" outlineLevel="1">
      <c r="A39" s="45"/>
      <c r="B39" s="66" t="s">
        <v>29</v>
      </c>
      <c r="C39" s="13"/>
      <c r="D39" s="13"/>
      <c r="E39" s="65">
        <v>0</v>
      </c>
      <c r="F39" s="14">
        <f t="shared" si="2"/>
        <v>0</v>
      </c>
      <c r="G39" s="11"/>
      <c r="H39" s="48"/>
      <c r="J39" s="48"/>
    </row>
    <row r="40" spans="1:10" s="44" customFormat="1" ht="15.75" outlineLevel="1">
      <c r="A40" s="45"/>
      <c r="B40" s="66" t="s">
        <v>30</v>
      </c>
      <c r="C40" s="13"/>
      <c r="D40" s="13"/>
      <c r="E40" s="65">
        <v>0</v>
      </c>
      <c r="F40" s="14">
        <f t="shared" si="2"/>
        <v>0</v>
      </c>
      <c r="G40" s="11"/>
      <c r="H40" s="48"/>
      <c r="J40" s="48"/>
    </row>
    <row r="41" spans="1:10" s="44" customFormat="1" ht="15.75" outlineLevel="1">
      <c r="A41" s="45"/>
      <c r="B41" s="66" t="s">
        <v>31</v>
      </c>
      <c r="C41" s="13"/>
      <c r="D41" s="13"/>
      <c r="E41" s="65">
        <v>0</v>
      </c>
      <c r="F41" s="14">
        <f t="shared" si="2"/>
        <v>0</v>
      </c>
      <c r="G41" s="11"/>
      <c r="H41" s="48"/>
      <c r="J41" s="48"/>
    </row>
    <row r="42" spans="1:10" s="44" customFormat="1" ht="15.75" outlineLevel="1">
      <c r="A42" s="45"/>
      <c r="B42" s="66" t="s">
        <v>32</v>
      </c>
      <c r="C42" s="13"/>
      <c r="D42" s="13"/>
      <c r="E42" s="65">
        <v>0</v>
      </c>
      <c r="F42" s="14">
        <f t="shared" si="2"/>
        <v>0</v>
      </c>
      <c r="G42" s="11"/>
      <c r="H42" s="48"/>
      <c r="J42" s="48"/>
    </row>
    <row r="43" spans="1:10" s="44" customFormat="1" ht="15.75" outlineLevel="1">
      <c r="A43" s="45"/>
      <c r="B43" s="66" t="s">
        <v>33</v>
      </c>
      <c r="C43" s="13"/>
      <c r="D43" s="13"/>
      <c r="E43" s="65">
        <v>0</v>
      </c>
      <c r="F43" s="14">
        <f t="shared" si="2"/>
        <v>0</v>
      </c>
      <c r="G43" s="11"/>
      <c r="H43" s="48"/>
      <c r="J43" s="48"/>
    </row>
    <row r="44" spans="1:10" s="44" customFormat="1" ht="31.5" outlineLevel="1">
      <c r="A44" s="45"/>
      <c r="B44" s="66" t="s">
        <v>34</v>
      </c>
      <c r="C44" s="13"/>
      <c r="D44" s="13"/>
      <c r="E44" s="65">
        <v>0</v>
      </c>
      <c r="F44" s="14">
        <f t="shared" si="2"/>
        <v>0</v>
      </c>
      <c r="G44" s="11"/>
      <c r="H44" s="48"/>
      <c r="J44" s="48"/>
    </row>
    <row r="45" spans="1:10" s="44" customFormat="1" ht="31.5" outlineLevel="1">
      <c r="A45" s="45"/>
      <c r="B45" s="66" t="s">
        <v>35</v>
      </c>
      <c r="C45" s="13"/>
      <c r="D45" s="13"/>
      <c r="E45" s="65">
        <v>0</v>
      </c>
      <c r="F45" s="14">
        <f t="shared" si="2"/>
        <v>0</v>
      </c>
      <c r="G45" s="11"/>
      <c r="H45" s="48"/>
      <c r="J45" s="48"/>
    </row>
    <row r="46" spans="1:10" s="44" customFormat="1" ht="15.75" outlineLevel="1">
      <c r="A46" s="45"/>
      <c r="B46" s="66" t="s">
        <v>36</v>
      </c>
      <c r="C46" s="13"/>
      <c r="D46" s="13"/>
      <c r="E46" s="65">
        <v>0</v>
      </c>
      <c r="F46" s="14">
        <f t="shared" si="2"/>
        <v>0</v>
      </c>
      <c r="G46" s="11"/>
      <c r="H46" s="48"/>
      <c r="J46" s="48"/>
    </row>
    <row r="47" spans="1:10" s="44" customFormat="1" ht="15.75" outlineLevel="1">
      <c r="A47" s="45"/>
      <c r="B47" s="66" t="s">
        <v>37</v>
      </c>
      <c r="C47" s="13"/>
      <c r="D47" s="13"/>
      <c r="E47" s="65">
        <v>0</v>
      </c>
      <c r="F47" s="14">
        <f t="shared" si="2"/>
        <v>0</v>
      </c>
      <c r="G47" s="11"/>
      <c r="H47" s="48"/>
      <c r="J47" s="48"/>
    </row>
    <row r="48" spans="1:10" s="44" customFormat="1" ht="15.75" outlineLevel="1">
      <c r="A48" s="45"/>
      <c r="B48" s="66" t="s">
        <v>38</v>
      </c>
      <c r="C48" s="13"/>
      <c r="D48" s="13"/>
      <c r="E48" s="65">
        <v>0</v>
      </c>
      <c r="F48" s="14">
        <f t="shared" si="2"/>
        <v>0</v>
      </c>
      <c r="G48" s="11"/>
      <c r="H48" s="48"/>
      <c r="J48" s="48"/>
    </row>
    <row r="49" spans="1:10" s="44" customFormat="1" ht="15.75" outlineLevel="1">
      <c r="A49" s="45"/>
      <c r="B49" s="66" t="s">
        <v>39</v>
      </c>
      <c r="C49" s="13"/>
      <c r="D49" s="13"/>
      <c r="E49" s="65">
        <v>0</v>
      </c>
      <c r="F49" s="14">
        <f t="shared" si="2"/>
        <v>0</v>
      </c>
      <c r="G49" s="11"/>
      <c r="H49" s="48"/>
      <c r="J49" s="48"/>
    </row>
    <row r="50" spans="1:10" s="44" customFormat="1" ht="15.75" outlineLevel="1">
      <c r="A50" s="45"/>
      <c r="B50" s="66" t="s">
        <v>40</v>
      </c>
      <c r="C50" s="13"/>
      <c r="D50" s="13"/>
      <c r="E50" s="65">
        <v>0</v>
      </c>
      <c r="F50" s="14">
        <f t="shared" si="2"/>
        <v>0</v>
      </c>
      <c r="G50" s="11"/>
      <c r="H50" s="48"/>
      <c r="J50" s="48"/>
    </row>
    <row r="51" spans="1:10" s="44" customFormat="1" ht="15.75">
      <c r="A51" s="45">
        <v>2</v>
      </c>
      <c r="B51" s="67" t="s">
        <v>41</v>
      </c>
      <c r="C51" s="13" t="s">
        <v>100</v>
      </c>
      <c r="D51" s="13">
        <v>4</v>
      </c>
      <c r="E51" s="65">
        <v>72000000</v>
      </c>
      <c r="F51" s="14">
        <f t="shared" si="2"/>
        <v>288000000</v>
      </c>
      <c r="G51" s="11">
        <v>288000000</v>
      </c>
      <c r="H51" s="48"/>
      <c r="J51" s="48"/>
    </row>
    <row r="52" spans="1:10" s="44" customFormat="1" ht="15.75" outlineLevel="1">
      <c r="A52" s="45"/>
      <c r="B52" s="68" t="s">
        <v>102</v>
      </c>
      <c r="C52" s="13"/>
      <c r="D52" s="13"/>
      <c r="E52" s="65">
        <v>0</v>
      </c>
      <c r="F52" s="14">
        <f t="shared" si="2"/>
        <v>0</v>
      </c>
      <c r="G52" s="11"/>
      <c r="H52" s="48"/>
      <c r="J52" s="48"/>
    </row>
    <row r="53" spans="1:10" s="44" customFormat="1" ht="15.75" outlineLevel="1">
      <c r="A53" s="45"/>
      <c r="B53" s="68" t="s">
        <v>42</v>
      </c>
      <c r="C53" s="13"/>
      <c r="D53" s="13"/>
      <c r="E53" s="65">
        <v>0</v>
      </c>
      <c r="F53" s="14">
        <f t="shared" si="2"/>
        <v>0</v>
      </c>
      <c r="G53" s="11"/>
      <c r="H53" s="48"/>
      <c r="J53" s="48"/>
    </row>
    <row r="54" spans="1:10" s="44" customFormat="1" ht="15.75" outlineLevel="1">
      <c r="A54" s="45"/>
      <c r="B54" s="68" t="s">
        <v>43</v>
      </c>
      <c r="C54" s="13"/>
      <c r="D54" s="13"/>
      <c r="E54" s="65">
        <v>0</v>
      </c>
      <c r="F54" s="14">
        <f t="shared" si="2"/>
        <v>0</v>
      </c>
      <c r="G54" s="11"/>
      <c r="H54" s="48"/>
      <c r="J54" s="48"/>
    </row>
    <row r="55" spans="1:10" s="44" customFormat="1" ht="15.75" outlineLevel="1">
      <c r="A55" s="45"/>
      <c r="B55" s="68" t="s">
        <v>44</v>
      </c>
      <c r="C55" s="13"/>
      <c r="D55" s="13"/>
      <c r="E55" s="65">
        <v>0</v>
      </c>
      <c r="F55" s="14">
        <f t="shared" si="2"/>
        <v>0</v>
      </c>
      <c r="G55" s="11"/>
      <c r="H55" s="48"/>
      <c r="J55" s="48"/>
    </row>
    <row r="56" spans="1:10" s="44" customFormat="1" ht="15.75" outlineLevel="1">
      <c r="A56" s="45"/>
      <c r="B56" s="68" t="s">
        <v>45</v>
      </c>
      <c r="C56" s="13"/>
      <c r="D56" s="13"/>
      <c r="E56" s="65">
        <v>0</v>
      </c>
      <c r="F56" s="14">
        <f t="shared" si="2"/>
        <v>0</v>
      </c>
      <c r="G56" s="11"/>
      <c r="H56" s="48"/>
      <c r="J56" s="48"/>
    </row>
    <row r="57" spans="1:10" s="44" customFormat="1" ht="15.75" outlineLevel="1">
      <c r="A57" s="45"/>
      <c r="B57" s="68" t="s">
        <v>46</v>
      </c>
      <c r="C57" s="13"/>
      <c r="D57" s="13"/>
      <c r="E57" s="65">
        <v>0</v>
      </c>
      <c r="F57" s="14">
        <f t="shared" si="2"/>
        <v>0</v>
      </c>
      <c r="G57" s="11"/>
      <c r="H57" s="48"/>
      <c r="J57" s="48"/>
    </row>
    <row r="58" spans="1:10" s="44" customFormat="1" ht="15.75">
      <c r="A58" s="45">
        <v>3</v>
      </c>
      <c r="B58" s="67" t="s">
        <v>47</v>
      </c>
      <c r="C58" s="13" t="s">
        <v>99</v>
      </c>
      <c r="D58" s="13">
        <v>1</v>
      </c>
      <c r="E58" s="65">
        <v>45000000</v>
      </c>
      <c r="F58" s="14">
        <f t="shared" si="2"/>
        <v>45000000</v>
      </c>
      <c r="G58" s="11">
        <v>45000000</v>
      </c>
      <c r="H58" s="48"/>
      <c r="J58" s="48"/>
    </row>
    <row r="59" spans="1:10" s="44" customFormat="1" ht="15.75" outlineLevel="1">
      <c r="A59" s="45"/>
      <c r="B59" s="69" t="s">
        <v>48</v>
      </c>
      <c r="C59" s="13"/>
      <c r="D59" s="13"/>
      <c r="E59" s="65">
        <v>0</v>
      </c>
      <c r="F59" s="14">
        <f t="shared" si="2"/>
        <v>0</v>
      </c>
      <c r="G59" s="11"/>
      <c r="H59" s="48"/>
      <c r="J59" s="48"/>
    </row>
    <row r="60" spans="1:10" s="44" customFormat="1" ht="126" outlineLevel="1">
      <c r="A60" s="45"/>
      <c r="B60" s="70" t="s">
        <v>49</v>
      </c>
      <c r="C60" s="13"/>
      <c r="D60" s="13"/>
      <c r="E60" s="65">
        <v>0</v>
      </c>
      <c r="F60" s="14">
        <f t="shared" si="2"/>
        <v>0</v>
      </c>
      <c r="G60" s="11"/>
      <c r="H60" s="48"/>
      <c r="J60" s="48"/>
    </row>
    <row r="61" spans="1:10" s="44" customFormat="1" ht="15.75" collapsed="1">
      <c r="A61" s="45">
        <v>4</v>
      </c>
      <c r="B61" s="67" t="s">
        <v>50</v>
      </c>
      <c r="C61" s="13" t="s">
        <v>99</v>
      </c>
      <c r="D61" s="13">
        <v>2</v>
      </c>
      <c r="E61" s="65">
        <v>33000000</v>
      </c>
      <c r="F61" s="14">
        <f t="shared" si="2"/>
        <v>66000000</v>
      </c>
      <c r="G61" s="11">
        <v>66000000</v>
      </c>
      <c r="H61" s="48"/>
      <c r="J61" s="48"/>
    </row>
    <row r="62" spans="1:10" s="44" customFormat="1" ht="15.75" hidden="1" outlineLevel="1">
      <c r="A62" s="45"/>
      <c r="B62" s="69" t="s">
        <v>51</v>
      </c>
      <c r="C62" s="13"/>
      <c r="D62" s="13"/>
      <c r="E62" s="65">
        <v>0</v>
      </c>
      <c r="F62" s="14">
        <f t="shared" si="2"/>
        <v>0</v>
      </c>
      <c r="G62" s="11"/>
      <c r="H62" s="48"/>
      <c r="J62" s="48"/>
    </row>
    <row r="63" spans="1:10" s="44" customFormat="1" ht="78.75" hidden="1" outlineLevel="1">
      <c r="A63" s="45"/>
      <c r="B63" s="71" t="s">
        <v>52</v>
      </c>
      <c r="C63" s="13"/>
      <c r="D63" s="13"/>
      <c r="E63" s="65">
        <v>0</v>
      </c>
      <c r="F63" s="14">
        <f t="shared" si="2"/>
        <v>0</v>
      </c>
      <c r="G63" s="11"/>
      <c r="H63" s="48"/>
      <c r="J63" s="48"/>
    </row>
    <row r="64" spans="1:10" s="44" customFormat="1" ht="15.75" collapsed="1">
      <c r="A64" s="45">
        <v>5</v>
      </c>
      <c r="B64" s="67" t="s">
        <v>53</v>
      </c>
      <c r="C64" s="13" t="s">
        <v>99</v>
      </c>
      <c r="D64" s="13">
        <v>2</v>
      </c>
      <c r="E64" s="65">
        <v>38000000</v>
      </c>
      <c r="F64" s="14">
        <f t="shared" si="2"/>
        <v>76000000</v>
      </c>
      <c r="G64" s="11">
        <v>76000000</v>
      </c>
      <c r="H64" s="48"/>
      <c r="J64" s="48"/>
    </row>
    <row r="65" spans="1:10" s="44" customFormat="1" ht="15.75" hidden="1" outlineLevel="1">
      <c r="A65" s="45"/>
      <c r="B65" s="69" t="s">
        <v>54</v>
      </c>
      <c r="C65" s="13"/>
      <c r="D65" s="13"/>
      <c r="E65" s="65">
        <v>0</v>
      </c>
      <c r="F65" s="14">
        <f t="shared" si="2"/>
        <v>0</v>
      </c>
      <c r="G65" s="11"/>
      <c r="H65" s="48"/>
      <c r="J65" s="48"/>
    </row>
    <row r="66" spans="1:10" s="44" customFormat="1" ht="15.75" hidden="1" outlineLevel="1">
      <c r="A66" s="45"/>
      <c r="B66" s="69" t="s">
        <v>55</v>
      </c>
      <c r="C66" s="13"/>
      <c r="D66" s="13"/>
      <c r="E66" s="65">
        <v>0</v>
      </c>
      <c r="F66" s="14">
        <f t="shared" si="2"/>
        <v>0</v>
      </c>
      <c r="G66" s="11"/>
      <c r="H66" s="48"/>
      <c r="J66" s="48"/>
    </row>
    <row r="67" spans="1:10" s="44" customFormat="1" ht="15.75" hidden="1" outlineLevel="1">
      <c r="A67" s="45"/>
      <c r="B67" s="69" t="s">
        <v>56</v>
      </c>
      <c r="C67" s="13"/>
      <c r="D67" s="13"/>
      <c r="E67" s="65">
        <v>0</v>
      </c>
      <c r="F67" s="14">
        <f t="shared" si="2"/>
        <v>0</v>
      </c>
      <c r="G67" s="11"/>
      <c r="H67" s="48"/>
      <c r="J67" s="48"/>
    </row>
    <row r="68" spans="1:10" s="44" customFormat="1" ht="15.75" hidden="1" outlineLevel="1">
      <c r="A68" s="45"/>
      <c r="B68" s="69" t="s">
        <v>57</v>
      </c>
      <c r="C68" s="13"/>
      <c r="D68" s="13"/>
      <c r="E68" s="65">
        <v>0</v>
      </c>
      <c r="F68" s="14">
        <f t="shared" si="2"/>
        <v>0</v>
      </c>
      <c r="G68" s="11"/>
      <c r="H68" s="48"/>
      <c r="J68" s="48"/>
    </row>
    <row r="69" spans="1:10" s="44" customFormat="1" ht="15.75" hidden="1" outlineLevel="1">
      <c r="A69" s="45"/>
      <c r="B69" s="69" t="s">
        <v>58</v>
      </c>
      <c r="C69" s="13"/>
      <c r="D69" s="13"/>
      <c r="E69" s="65">
        <v>0</v>
      </c>
      <c r="F69" s="14">
        <f t="shared" ref="F69:F109" si="3">+E69*D69</f>
        <v>0</v>
      </c>
      <c r="G69" s="11"/>
      <c r="H69" s="48"/>
      <c r="J69" s="48"/>
    </row>
    <row r="70" spans="1:10" s="44" customFormat="1" ht="15.75" hidden="1" outlineLevel="1">
      <c r="A70" s="45"/>
      <c r="B70" s="69" t="s">
        <v>59</v>
      </c>
      <c r="C70" s="13"/>
      <c r="D70" s="13"/>
      <c r="E70" s="65">
        <v>0</v>
      </c>
      <c r="F70" s="14">
        <f t="shared" si="3"/>
        <v>0</v>
      </c>
      <c r="G70" s="11"/>
      <c r="H70" s="48"/>
      <c r="J70" s="48"/>
    </row>
    <row r="71" spans="1:10" s="44" customFormat="1" ht="15.75" hidden="1" outlineLevel="1">
      <c r="A71" s="45"/>
      <c r="B71" s="69" t="s">
        <v>60</v>
      </c>
      <c r="C71" s="13"/>
      <c r="D71" s="13"/>
      <c r="E71" s="65">
        <v>0</v>
      </c>
      <c r="F71" s="14">
        <f t="shared" si="3"/>
        <v>0</v>
      </c>
      <c r="G71" s="11"/>
      <c r="H71" s="48"/>
      <c r="J71" s="48"/>
    </row>
    <row r="72" spans="1:10" s="44" customFormat="1" ht="15.75" hidden="1" outlineLevel="1">
      <c r="A72" s="45"/>
      <c r="B72" s="69" t="s">
        <v>61</v>
      </c>
      <c r="C72" s="13"/>
      <c r="D72" s="13"/>
      <c r="E72" s="65">
        <v>0</v>
      </c>
      <c r="F72" s="14">
        <f t="shared" si="3"/>
        <v>0</v>
      </c>
      <c r="G72" s="11"/>
      <c r="H72" s="48"/>
      <c r="J72" s="48"/>
    </row>
    <row r="73" spans="1:10" s="44" customFormat="1" ht="15.75" hidden="1" outlineLevel="1">
      <c r="A73" s="45"/>
      <c r="B73" s="68" t="s">
        <v>62</v>
      </c>
      <c r="C73" s="13"/>
      <c r="D73" s="13"/>
      <c r="E73" s="65">
        <v>0</v>
      </c>
      <c r="F73" s="14">
        <f t="shared" si="3"/>
        <v>0</v>
      </c>
      <c r="G73" s="11"/>
      <c r="H73" s="48"/>
      <c r="J73" s="48"/>
    </row>
    <row r="74" spans="1:10" s="44" customFormat="1" ht="31.5" hidden="1" outlineLevel="1">
      <c r="A74" s="45"/>
      <c r="B74" s="72" t="s">
        <v>63</v>
      </c>
      <c r="C74" s="13"/>
      <c r="D74" s="13"/>
      <c r="E74" s="65">
        <v>0</v>
      </c>
      <c r="F74" s="14">
        <f t="shared" si="3"/>
        <v>0</v>
      </c>
      <c r="G74" s="11"/>
      <c r="H74" s="48"/>
      <c r="J74" s="48"/>
    </row>
    <row r="75" spans="1:10" s="44" customFormat="1" ht="15.75" hidden="1" outlineLevel="1">
      <c r="A75" s="45"/>
      <c r="B75" s="72" t="s">
        <v>64</v>
      </c>
      <c r="C75" s="13"/>
      <c r="D75" s="13"/>
      <c r="E75" s="65">
        <v>0</v>
      </c>
      <c r="F75" s="14">
        <f t="shared" si="3"/>
        <v>0</v>
      </c>
      <c r="G75" s="11"/>
      <c r="H75" s="48"/>
      <c r="J75" s="48"/>
    </row>
    <row r="76" spans="1:10" s="44" customFormat="1" ht="15.75" hidden="1" outlineLevel="1">
      <c r="A76" s="45"/>
      <c r="B76" s="72" t="s">
        <v>65</v>
      </c>
      <c r="C76" s="13"/>
      <c r="D76" s="13"/>
      <c r="E76" s="65">
        <v>0</v>
      </c>
      <c r="F76" s="14">
        <f t="shared" si="3"/>
        <v>0</v>
      </c>
      <c r="G76" s="11"/>
      <c r="H76" s="48"/>
      <c r="J76" s="48"/>
    </row>
    <row r="77" spans="1:10" s="44" customFormat="1" ht="15.75" collapsed="1">
      <c r="A77" s="45">
        <v>6</v>
      </c>
      <c r="B77" s="73" t="s">
        <v>66</v>
      </c>
      <c r="C77" s="13" t="s">
        <v>100</v>
      </c>
      <c r="D77" s="13">
        <v>2</v>
      </c>
      <c r="E77" s="65">
        <v>13000000</v>
      </c>
      <c r="F77" s="14">
        <f t="shared" si="3"/>
        <v>26000000</v>
      </c>
      <c r="G77" s="11">
        <v>26000000</v>
      </c>
      <c r="H77" s="48"/>
      <c r="J77" s="48"/>
    </row>
    <row r="78" spans="1:10" s="44" customFormat="1" ht="15.75" hidden="1" outlineLevel="1">
      <c r="A78" s="45"/>
      <c r="B78" s="71" t="s">
        <v>67</v>
      </c>
      <c r="C78" s="13"/>
      <c r="D78" s="13"/>
      <c r="E78" s="65">
        <v>0</v>
      </c>
      <c r="F78" s="14">
        <f t="shared" si="3"/>
        <v>0</v>
      </c>
      <c r="G78" s="11"/>
      <c r="H78" s="48"/>
      <c r="J78" s="48"/>
    </row>
    <row r="79" spans="1:10" s="44" customFormat="1" ht="15.75" hidden="1" outlineLevel="1">
      <c r="A79" s="45"/>
      <c r="B79" s="71" t="s">
        <v>68</v>
      </c>
      <c r="C79" s="13"/>
      <c r="D79" s="13"/>
      <c r="E79" s="65">
        <v>0</v>
      </c>
      <c r="F79" s="14">
        <f t="shared" si="3"/>
        <v>0</v>
      </c>
      <c r="G79" s="11"/>
      <c r="H79" s="48"/>
      <c r="J79" s="48"/>
    </row>
    <row r="80" spans="1:10" s="44" customFormat="1" ht="15.75" hidden="1" outlineLevel="1">
      <c r="A80" s="45"/>
      <c r="B80" s="71" t="s">
        <v>69</v>
      </c>
      <c r="C80" s="13"/>
      <c r="D80" s="13"/>
      <c r="E80" s="65">
        <v>0</v>
      </c>
      <c r="F80" s="14">
        <f t="shared" si="3"/>
        <v>0</v>
      </c>
      <c r="G80" s="11"/>
      <c r="H80" s="48"/>
      <c r="J80" s="48"/>
    </row>
    <row r="81" spans="1:10" s="44" customFormat="1" ht="15.75" hidden="1" outlineLevel="1">
      <c r="A81" s="45"/>
      <c r="B81" s="71" t="s">
        <v>70</v>
      </c>
      <c r="C81" s="13"/>
      <c r="D81" s="13"/>
      <c r="E81" s="65">
        <v>0</v>
      </c>
      <c r="F81" s="14">
        <f t="shared" si="3"/>
        <v>0</v>
      </c>
      <c r="G81" s="11"/>
      <c r="H81" s="48"/>
      <c r="J81" s="48"/>
    </row>
    <row r="82" spans="1:10" s="44" customFormat="1" ht="15.75" hidden="1" outlineLevel="1">
      <c r="A82" s="45"/>
      <c r="B82" s="71" t="s">
        <v>71</v>
      </c>
      <c r="C82" s="13"/>
      <c r="D82" s="13"/>
      <c r="E82" s="65">
        <v>0</v>
      </c>
      <c r="F82" s="14">
        <f t="shared" si="3"/>
        <v>0</v>
      </c>
      <c r="G82" s="11"/>
      <c r="H82" s="48"/>
      <c r="J82" s="48"/>
    </row>
    <row r="83" spans="1:10" s="44" customFormat="1" ht="15.75" collapsed="1">
      <c r="A83" s="45">
        <v>7</v>
      </c>
      <c r="B83" s="67" t="s">
        <v>72</v>
      </c>
      <c r="C83" s="13" t="s">
        <v>99</v>
      </c>
      <c r="D83" s="13">
        <v>2</v>
      </c>
      <c r="E83" s="65">
        <v>45000000</v>
      </c>
      <c r="F83" s="14">
        <f t="shared" si="3"/>
        <v>90000000</v>
      </c>
      <c r="G83" s="11">
        <v>90000000</v>
      </c>
      <c r="H83" s="48"/>
      <c r="J83" s="48"/>
    </row>
    <row r="84" spans="1:10" s="44" customFormat="1" ht="15.75" hidden="1" outlineLevel="1">
      <c r="A84" s="45"/>
      <c r="B84" s="69" t="s">
        <v>73</v>
      </c>
      <c r="C84" s="13"/>
      <c r="D84" s="13"/>
      <c r="E84" s="65">
        <v>0</v>
      </c>
      <c r="F84" s="14">
        <f t="shared" si="3"/>
        <v>0</v>
      </c>
      <c r="G84" s="11"/>
      <c r="H84" s="48"/>
      <c r="J84" s="48"/>
    </row>
    <row r="85" spans="1:10" s="44" customFormat="1" ht="15.75" hidden="1" outlineLevel="1">
      <c r="A85" s="45"/>
      <c r="B85" s="69" t="s">
        <v>74</v>
      </c>
      <c r="C85" s="13"/>
      <c r="D85" s="13"/>
      <c r="E85" s="65">
        <v>0</v>
      </c>
      <c r="F85" s="14">
        <f t="shared" si="3"/>
        <v>0</v>
      </c>
      <c r="G85" s="11"/>
      <c r="H85" s="48"/>
      <c r="J85" s="48"/>
    </row>
    <row r="86" spans="1:10" s="44" customFormat="1" ht="15.75" hidden="1" outlineLevel="1">
      <c r="A86" s="45"/>
      <c r="B86" s="69" t="s">
        <v>75</v>
      </c>
      <c r="C86" s="13"/>
      <c r="D86" s="13"/>
      <c r="E86" s="65">
        <v>0</v>
      </c>
      <c r="F86" s="14">
        <f t="shared" si="3"/>
        <v>0</v>
      </c>
      <c r="G86" s="11"/>
      <c r="H86" s="48"/>
      <c r="J86" s="48"/>
    </row>
    <row r="87" spans="1:10" s="44" customFormat="1" ht="15.75" hidden="1" outlineLevel="1">
      <c r="A87" s="45"/>
      <c r="B87" s="69" t="s">
        <v>76</v>
      </c>
      <c r="C87" s="13"/>
      <c r="D87" s="13"/>
      <c r="E87" s="65">
        <v>0</v>
      </c>
      <c r="F87" s="14">
        <f t="shared" si="3"/>
        <v>0</v>
      </c>
      <c r="G87" s="11"/>
      <c r="H87" s="48"/>
      <c r="J87" s="48"/>
    </row>
    <row r="88" spans="1:10" s="44" customFormat="1" ht="15.75" hidden="1" outlineLevel="1">
      <c r="A88" s="45"/>
      <c r="B88" s="68" t="s">
        <v>77</v>
      </c>
      <c r="C88" s="13"/>
      <c r="D88" s="13"/>
      <c r="E88" s="65">
        <v>0</v>
      </c>
      <c r="F88" s="14">
        <f t="shared" si="3"/>
        <v>0</v>
      </c>
      <c r="G88" s="11"/>
      <c r="H88" s="48"/>
      <c r="J88" s="48"/>
    </row>
    <row r="89" spans="1:10" s="44" customFormat="1" ht="31.5" hidden="1" outlineLevel="1">
      <c r="A89" s="45"/>
      <c r="B89" s="72" t="s">
        <v>78</v>
      </c>
      <c r="C89" s="13"/>
      <c r="D89" s="13"/>
      <c r="E89" s="65">
        <v>0</v>
      </c>
      <c r="F89" s="14">
        <f t="shared" si="3"/>
        <v>0</v>
      </c>
      <c r="G89" s="11"/>
      <c r="H89" s="48"/>
      <c r="J89" s="48"/>
    </row>
    <row r="90" spans="1:10" s="44" customFormat="1" ht="15.75" hidden="1" outlineLevel="1">
      <c r="A90" s="45"/>
      <c r="B90" s="69" t="s">
        <v>79</v>
      </c>
      <c r="C90" s="13"/>
      <c r="D90" s="13"/>
      <c r="E90" s="65">
        <v>0</v>
      </c>
      <c r="F90" s="14">
        <f t="shared" si="3"/>
        <v>0</v>
      </c>
      <c r="G90" s="11"/>
      <c r="H90" s="48"/>
      <c r="J90" s="48"/>
    </row>
    <row r="91" spans="1:10" s="44" customFormat="1" ht="15.75" hidden="1" outlineLevel="1">
      <c r="A91" s="45"/>
      <c r="B91" s="69" t="s">
        <v>80</v>
      </c>
      <c r="C91" s="13"/>
      <c r="D91" s="13"/>
      <c r="E91" s="65">
        <v>0</v>
      </c>
      <c r="F91" s="14">
        <f t="shared" si="3"/>
        <v>0</v>
      </c>
      <c r="G91" s="11"/>
      <c r="H91" s="48"/>
      <c r="J91" s="48"/>
    </row>
    <row r="92" spans="1:10" s="44" customFormat="1" ht="15.75" hidden="1" outlineLevel="1">
      <c r="A92" s="45"/>
      <c r="B92" s="69" t="s">
        <v>81</v>
      </c>
      <c r="C92" s="13"/>
      <c r="D92" s="13"/>
      <c r="E92" s="65">
        <v>0</v>
      </c>
      <c r="F92" s="14">
        <f t="shared" si="3"/>
        <v>0</v>
      </c>
      <c r="G92" s="11"/>
      <c r="H92" s="48"/>
      <c r="J92" s="48"/>
    </row>
    <row r="93" spans="1:10" s="44" customFormat="1" ht="15.75" collapsed="1">
      <c r="A93" s="45">
        <v>8</v>
      </c>
      <c r="B93" s="74" t="s">
        <v>82</v>
      </c>
      <c r="C93" s="13" t="s">
        <v>100</v>
      </c>
      <c r="D93" s="13">
        <v>2</v>
      </c>
      <c r="E93" s="65">
        <v>50000000</v>
      </c>
      <c r="F93" s="14">
        <f t="shared" si="3"/>
        <v>100000000</v>
      </c>
      <c r="G93" s="11">
        <v>100000000</v>
      </c>
      <c r="H93" s="48"/>
      <c r="J93" s="48"/>
    </row>
    <row r="94" spans="1:10" s="44" customFormat="1" ht="15.75" hidden="1" outlineLevel="1">
      <c r="A94" s="45"/>
      <c r="B94" s="71" t="s">
        <v>83</v>
      </c>
      <c r="C94" s="13"/>
      <c r="D94" s="13"/>
      <c r="E94" s="65">
        <v>0</v>
      </c>
      <c r="F94" s="14">
        <f t="shared" si="3"/>
        <v>0</v>
      </c>
      <c r="G94" s="11"/>
      <c r="H94" s="48"/>
      <c r="J94" s="48"/>
    </row>
    <row r="95" spans="1:10" s="44" customFormat="1" ht="15.75" hidden="1" outlineLevel="1">
      <c r="A95" s="45"/>
      <c r="B95" s="71" t="s">
        <v>84</v>
      </c>
      <c r="C95" s="13"/>
      <c r="D95" s="13"/>
      <c r="E95" s="65">
        <v>0</v>
      </c>
      <c r="F95" s="14">
        <f t="shared" si="3"/>
        <v>0</v>
      </c>
      <c r="G95" s="11"/>
      <c r="H95" s="48"/>
      <c r="J95" s="48"/>
    </row>
    <row r="96" spans="1:10" s="44" customFormat="1" ht="15.75" hidden="1" outlineLevel="1">
      <c r="A96" s="45"/>
      <c r="B96" s="71" t="s">
        <v>85</v>
      </c>
      <c r="C96" s="13"/>
      <c r="D96" s="13"/>
      <c r="E96" s="65">
        <v>0</v>
      </c>
      <c r="F96" s="14">
        <f t="shared" si="3"/>
        <v>0</v>
      </c>
      <c r="G96" s="11"/>
      <c r="H96" s="48"/>
      <c r="J96" s="48"/>
    </row>
    <row r="97" spans="1:10" s="44" customFormat="1" ht="15.75" hidden="1" outlineLevel="1">
      <c r="A97" s="45"/>
      <c r="B97" s="71" t="s">
        <v>86</v>
      </c>
      <c r="C97" s="13"/>
      <c r="D97" s="13"/>
      <c r="E97" s="65">
        <v>0</v>
      </c>
      <c r="F97" s="14">
        <f t="shared" si="3"/>
        <v>0</v>
      </c>
      <c r="G97" s="11"/>
      <c r="H97" s="48"/>
      <c r="J97" s="48"/>
    </row>
    <row r="98" spans="1:10" s="44" customFormat="1" ht="15.75" hidden="1" outlineLevel="1">
      <c r="A98" s="45"/>
      <c r="B98" s="71" t="s">
        <v>87</v>
      </c>
      <c r="C98" s="13"/>
      <c r="D98" s="13"/>
      <c r="E98" s="65">
        <v>0</v>
      </c>
      <c r="F98" s="14">
        <f t="shared" si="3"/>
        <v>0</v>
      </c>
      <c r="G98" s="11"/>
      <c r="H98" s="48"/>
      <c r="J98" s="48"/>
    </row>
    <row r="99" spans="1:10" s="44" customFormat="1" ht="31.5" hidden="1" outlineLevel="1">
      <c r="A99" s="45"/>
      <c r="B99" s="71" t="s">
        <v>88</v>
      </c>
      <c r="C99" s="13"/>
      <c r="D99" s="13"/>
      <c r="E99" s="65">
        <v>0</v>
      </c>
      <c r="F99" s="14">
        <f t="shared" si="3"/>
        <v>0</v>
      </c>
      <c r="G99" s="11"/>
      <c r="H99" s="48"/>
      <c r="J99" s="48"/>
    </row>
    <row r="100" spans="1:10" s="44" customFormat="1" ht="31.5" hidden="1" outlineLevel="1">
      <c r="A100" s="45"/>
      <c r="B100" s="71" t="s">
        <v>89</v>
      </c>
      <c r="C100" s="13"/>
      <c r="D100" s="13"/>
      <c r="E100" s="65">
        <v>0</v>
      </c>
      <c r="F100" s="14">
        <f t="shared" si="3"/>
        <v>0</v>
      </c>
      <c r="G100" s="11"/>
      <c r="H100" s="48"/>
      <c r="J100" s="48"/>
    </row>
    <row r="101" spans="1:10" s="44" customFormat="1" ht="31.5" hidden="1" outlineLevel="1">
      <c r="A101" s="45"/>
      <c r="B101" s="71" t="s">
        <v>90</v>
      </c>
      <c r="C101" s="13"/>
      <c r="D101" s="13"/>
      <c r="E101" s="65">
        <v>0</v>
      </c>
      <c r="F101" s="14">
        <f t="shared" si="3"/>
        <v>0</v>
      </c>
      <c r="G101" s="11"/>
      <c r="H101" s="48"/>
      <c r="J101" s="48"/>
    </row>
    <row r="102" spans="1:10" s="44" customFormat="1" ht="15.75" hidden="1" outlineLevel="1">
      <c r="A102" s="45"/>
      <c r="B102" s="71" t="s">
        <v>91</v>
      </c>
      <c r="C102" s="13"/>
      <c r="D102" s="13"/>
      <c r="E102" s="65">
        <v>0</v>
      </c>
      <c r="F102" s="14">
        <f t="shared" si="3"/>
        <v>0</v>
      </c>
      <c r="G102" s="11"/>
      <c r="H102" s="48"/>
      <c r="J102" s="48"/>
    </row>
    <row r="103" spans="1:10" s="44" customFormat="1" ht="15.75" hidden="1" outlineLevel="1">
      <c r="A103" s="45"/>
      <c r="B103" s="71" t="s">
        <v>92</v>
      </c>
      <c r="C103" s="13"/>
      <c r="D103" s="13"/>
      <c r="E103" s="65">
        <v>0</v>
      </c>
      <c r="F103" s="14">
        <f t="shared" si="3"/>
        <v>0</v>
      </c>
      <c r="G103" s="11"/>
      <c r="H103" s="48"/>
      <c r="J103" s="48"/>
    </row>
    <row r="104" spans="1:10" s="44" customFormat="1" ht="31.5" hidden="1" outlineLevel="1">
      <c r="A104" s="45"/>
      <c r="B104" s="71" t="s">
        <v>93</v>
      </c>
      <c r="C104" s="13"/>
      <c r="D104" s="13"/>
      <c r="E104" s="65">
        <v>0</v>
      </c>
      <c r="F104" s="14">
        <f t="shared" si="3"/>
        <v>0</v>
      </c>
      <c r="G104" s="11"/>
      <c r="H104" s="48"/>
      <c r="J104" s="48"/>
    </row>
    <row r="105" spans="1:10" s="44" customFormat="1" ht="15.75" hidden="1" outlineLevel="1">
      <c r="A105" s="45"/>
      <c r="B105" s="71" t="s">
        <v>94</v>
      </c>
      <c r="C105" s="13"/>
      <c r="D105" s="13"/>
      <c r="E105" s="65">
        <v>0</v>
      </c>
      <c r="F105" s="14">
        <f t="shared" si="3"/>
        <v>0</v>
      </c>
      <c r="G105" s="11"/>
      <c r="H105" s="48"/>
      <c r="J105" s="48"/>
    </row>
    <row r="106" spans="1:10" s="44" customFormat="1" ht="31.5" hidden="1" outlineLevel="1">
      <c r="A106" s="45"/>
      <c r="B106" s="71" t="s">
        <v>95</v>
      </c>
      <c r="C106" s="13"/>
      <c r="D106" s="13"/>
      <c r="E106" s="65">
        <v>0</v>
      </c>
      <c r="F106" s="14">
        <f t="shared" si="3"/>
        <v>0</v>
      </c>
      <c r="G106" s="11"/>
      <c r="H106" s="48"/>
      <c r="J106" s="48"/>
    </row>
    <row r="107" spans="1:10" s="44" customFormat="1" ht="15.75" hidden="1" outlineLevel="1">
      <c r="A107" s="45"/>
      <c r="B107" s="71" t="s">
        <v>96</v>
      </c>
      <c r="C107" s="13"/>
      <c r="D107" s="13"/>
      <c r="E107" s="65">
        <v>0</v>
      </c>
      <c r="F107" s="14">
        <f t="shared" si="3"/>
        <v>0</v>
      </c>
      <c r="G107" s="11"/>
      <c r="H107" s="48"/>
      <c r="J107" s="48"/>
    </row>
    <row r="108" spans="1:10" s="44" customFormat="1" ht="15.75" hidden="1" outlineLevel="1">
      <c r="A108" s="45"/>
      <c r="B108" s="71" t="s">
        <v>97</v>
      </c>
      <c r="C108" s="13"/>
      <c r="D108" s="13"/>
      <c r="E108" s="65">
        <v>0</v>
      </c>
      <c r="F108" s="14">
        <f t="shared" si="3"/>
        <v>0</v>
      </c>
      <c r="G108" s="11"/>
      <c r="H108" s="48"/>
      <c r="J108" s="48"/>
    </row>
    <row r="109" spans="1:10" s="44" customFormat="1" ht="15.75">
      <c r="A109" s="45">
        <v>9</v>
      </c>
      <c r="B109" s="75" t="s">
        <v>98</v>
      </c>
      <c r="C109" s="13" t="s">
        <v>101</v>
      </c>
      <c r="D109" s="13">
        <v>1</v>
      </c>
      <c r="E109" s="65">
        <v>90000000</v>
      </c>
      <c r="F109" s="14">
        <f t="shared" si="3"/>
        <v>90000000</v>
      </c>
      <c r="G109" s="11">
        <v>90000000</v>
      </c>
      <c r="H109" s="48"/>
      <c r="J109" s="48"/>
    </row>
    <row r="110" spans="1:10" s="44" customFormat="1" ht="15.75">
      <c r="A110" s="43" t="s">
        <v>253</v>
      </c>
      <c r="B110" s="61" t="s">
        <v>254</v>
      </c>
      <c r="C110" s="19"/>
      <c r="D110" s="20"/>
      <c r="E110" s="21">
        <v>0</v>
      </c>
      <c r="F110" s="21"/>
      <c r="G110" s="11"/>
      <c r="H110" s="47"/>
      <c r="J110" s="48"/>
    </row>
    <row r="111" spans="1:10" s="51" customFormat="1" ht="15.75" collapsed="1">
      <c r="A111" s="76">
        <v>1</v>
      </c>
      <c r="B111" s="77" t="s">
        <v>103</v>
      </c>
      <c r="C111" s="78">
        <v>1</v>
      </c>
      <c r="D111" s="78" t="s">
        <v>104</v>
      </c>
      <c r="E111" s="79">
        <v>310909091</v>
      </c>
      <c r="F111" s="80">
        <f>E111*C111</f>
        <v>310909091</v>
      </c>
      <c r="G111" s="62" t="s">
        <v>105</v>
      </c>
      <c r="J111" s="48"/>
    </row>
    <row r="112" spans="1:10" s="51" customFormat="1" ht="15.75" hidden="1" outlineLevel="1">
      <c r="A112" s="78"/>
      <c r="B112" s="81" t="s">
        <v>106</v>
      </c>
      <c r="C112" s="78"/>
      <c r="D112" s="78"/>
      <c r="E112" s="79">
        <v>0</v>
      </c>
      <c r="F112" s="80"/>
      <c r="G112" s="62"/>
      <c r="J112" s="48"/>
    </row>
    <row r="113" spans="1:10" s="51" customFormat="1" ht="15.75" hidden="1" outlineLevel="1">
      <c r="A113" s="78"/>
      <c r="B113" s="81" t="s">
        <v>107</v>
      </c>
      <c r="C113" s="78"/>
      <c r="D113" s="78"/>
      <c r="E113" s="79">
        <v>0</v>
      </c>
      <c r="F113" s="80"/>
      <c r="G113" s="50"/>
      <c r="J113" s="48"/>
    </row>
    <row r="114" spans="1:10" s="51" customFormat="1" ht="15.75" hidden="1" outlineLevel="1">
      <c r="A114" s="78"/>
      <c r="B114" s="81" t="s">
        <v>108</v>
      </c>
      <c r="C114" s="78"/>
      <c r="D114" s="78"/>
      <c r="E114" s="79">
        <v>0</v>
      </c>
      <c r="F114" s="80"/>
      <c r="G114" s="50"/>
      <c r="J114" s="48"/>
    </row>
    <row r="115" spans="1:10" s="51" customFormat="1" ht="47.25" hidden="1" outlineLevel="1">
      <c r="A115" s="78"/>
      <c r="B115" s="81" t="s">
        <v>109</v>
      </c>
      <c r="C115" s="78"/>
      <c r="D115" s="78"/>
      <c r="E115" s="79">
        <v>0</v>
      </c>
      <c r="F115" s="80"/>
      <c r="G115" s="50"/>
      <c r="J115" s="48"/>
    </row>
    <row r="116" spans="1:10" s="51" customFormat="1" ht="31.5" hidden="1" outlineLevel="1">
      <c r="A116" s="78"/>
      <c r="B116" s="81" t="s">
        <v>110</v>
      </c>
      <c r="C116" s="78"/>
      <c r="D116" s="78"/>
      <c r="E116" s="79">
        <v>0</v>
      </c>
      <c r="F116" s="80"/>
      <c r="G116" s="50"/>
      <c r="J116" s="48"/>
    </row>
    <row r="117" spans="1:10" s="51" customFormat="1" ht="47.25" hidden="1" outlineLevel="1">
      <c r="A117" s="78"/>
      <c r="B117" s="81" t="s">
        <v>111</v>
      </c>
      <c r="C117" s="78"/>
      <c r="D117" s="78"/>
      <c r="E117" s="79">
        <v>0</v>
      </c>
      <c r="F117" s="80"/>
      <c r="G117" s="50"/>
      <c r="J117" s="48"/>
    </row>
    <row r="118" spans="1:10" s="51" customFormat="1" ht="15.75" hidden="1" outlineLevel="1">
      <c r="A118" s="78"/>
      <c r="B118" s="81" t="s">
        <v>112</v>
      </c>
      <c r="C118" s="78"/>
      <c r="D118" s="78"/>
      <c r="E118" s="79">
        <v>0</v>
      </c>
      <c r="F118" s="80"/>
      <c r="G118" s="50"/>
      <c r="J118" s="48"/>
    </row>
    <row r="119" spans="1:10" s="51" customFormat="1" ht="15.75" hidden="1" outlineLevel="1">
      <c r="A119" s="78"/>
      <c r="B119" s="81" t="s">
        <v>113</v>
      </c>
      <c r="C119" s="78"/>
      <c r="D119" s="78"/>
      <c r="E119" s="79">
        <v>0</v>
      </c>
      <c r="F119" s="80"/>
      <c r="G119" s="50"/>
      <c r="J119" s="48"/>
    </row>
    <row r="120" spans="1:10" s="51" customFormat="1" ht="15.75" hidden="1" outlineLevel="1">
      <c r="A120" s="78"/>
      <c r="B120" s="81" t="s">
        <v>114</v>
      </c>
      <c r="C120" s="78"/>
      <c r="D120" s="78"/>
      <c r="E120" s="79">
        <v>0</v>
      </c>
      <c r="F120" s="80"/>
      <c r="G120" s="50"/>
      <c r="J120" s="48"/>
    </row>
    <row r="121" spans="1:10" s="51" customFormat="1" ht="15.75" hidden="1" outlineLevel="1">
      <c r="A121" s="78"/>
      <c r="B121" s="81" t="s">
        <v>115</v>
      </c>
      <c r="C121" s="78"/>
      <c r="D121" s="78"/>
      <c r="E121" s="79">
        <v>0</v>
      </c>
      <c r="F121" s="80"/>
      <c r="G121" s="50"/>
      <c r="J121" s="48"/>
    </row>
    <row r="122" spans="1:10" s="51" customFormat="1" ht="31.5" hidden="1" outlineLevel="1">
      <c r="A122" s="78"/>
      <c r="B122" s="81" t="s">
        <v>116</v>
      </c>
      <c r="C122" s="78"/>
      <c r="D122" s="78"/>
      <c r="E122" s="79">
        <v>0</v>
      </c>
      <c r="F122" s="80"/>
      <c r="G122" s="50"/>
      <c r="J122" s="48"/>
    </row>
    <row r="123" spans="1:10" s="51" customFormat="1" ht="15.75" hidden="1" outlineLevel="1">
      <c r="A123" s="78"/>
      <c r="B123" s="81" t="s">
        <v>117</v>
      </c>
      <c r="C123" s="78"/>
      <c r="D123" s="78"/>
      <c r="E123" s="79">
        <v>0</v>
      </c>
      <c r="F123" s="80"/>
      <c r="G123" s="50"/>
      <c r="J123" s="48"/>
    </row>
    <row r="124" spans="1:10" s="51" customFormat="1" ht="31.5" hidden="1" outlineLevel="1">
      <c r="A124" s="78"/>
      <c r="B124" s="81" t="s">
        <v>118</v>
      </c>
      <c r="C124" s="78"/>
      <c r="D124" s="78"/>
      <c r="E124" s="79">
        <v>0</v>
      </c>
      <c r="F124" s="80"/>
      <c r="G124" s="50"/>
      <c r="J124" s="48"/>
    </row>
    <row r="125" spans="1:10" s="51" customFormat="1" ht="31.5" hidden="1" outlineLevel="1">
      <c r="A125" s="78"/>
      <c r="B125" s="81" t="s">
        <v>119</v>
      </c>
      <c r="C125" s="78"/>
      <c r="D125" s="78"/>
      <c r="E125" s="79">
        <v>0</v>
      </c>
      <c r="F125" s="80"/>
      <c r="G125" s="50"/>
      <c r="J125" s="48"/>
    </row>
    <row r="126" spans="1:10" s="51" customFormat="1" ht="15.75" hidden="1" outlineLevel="1">
      <c r="A126" s="78"/>
      <c r="B126" s="81" t="s">
        <v>120</v>
      </c>
      <c r="C126" s="78"/>
      <c r="D126" s="78"/>
      <c r="E126" s="79">
        <v>0</v>
      </c>
      <c r="F126" s="80"/>
      <c r="G126" s="50"/>
      <c r="J126" s="48"/>
    </row>
    <row r="127" spans="1:10" s="51" customFormat="1" ht="31.5" hidden="1" outlineLevel="1">
      <c r="A127" s="78"/>
      <c r="B127" s="81" t="s">
        <v>121</v>
      </c>
      <c r="C127" s="78"/>
      <c r="D127" s="78"/>
      <c r="E127" s="79">
        <v>0</v>
      </c>
      <c r="F127" s="80"/>
      <c r="G127" s="50"/>
      <c r="J127" s="48"/>
    </row>
    <row r="128" spans="1:10" s="51" customFormat="1" ht="31.5" hidden="1" outlineLevel="1">
      <c r="A128" s="78"/>
      <c r="B128" s="81" t="s">
        <v>122</v>
      </c>
      <c r="C128" s="78"/>
      <c r="D128" s="78"/>
      <c r="E128" s="79">
        <v>0</v>
      </c>
      <c r="F128" s="80"/>
      <c r="G128" s="50"/>
      <c r="J128" s="48"/>
    </row>
    <row r="129" spans="1:10" s="51" customFormat="1" ht="31.5" hidden="1" outlineLevel="1">
      <c r="A129" s="78"/>
      <c r="B129" s="81" t="s">
        <v>123</v>
      </c>
      <c r="C129" s="78"/>
      <c r="D129" s="78"/>
      <c r="E129" s="79">
        <v>0</v>
      </c>
      <c r="F129" s="80"/>
      <c r="G129" s="50"/>
      <c r="J129" s="48"/>
    </row>
    <row r="130" spans="1:10" s="51" customFormat="1" ht="31.5" hidden="1" outlineLevel="1">
      <c r="A130" s="78"/>
      <c r="B130" s="81" t="s">
        <v>124</v>
      </c>
      <c r="C130" s="78"/>
      <c r="D130" s="78"/>
      <c r="E130" s="79">
        <v>0</v>
      </c>
      <c r="F130" s="80"/>
      <c r="G130" s="50"/>
      <c r="J130" s="48"/>
    </row>
    <row r="131" spans="1:10" s="51" customFormat="1" ht="31.5" hidden="1" outlineLevel="1">
      <c r="A131" s="78"/>
      <c r="B131" s="81" t="s">
        <v>125</v>
      </c>
      <c r="C131" s="78"/>
      <c r="D131" s="78"/>
      <c r="E131" s="79">
        <v>0</v>
      </c>
      <c r="F131" s="80"/>
      <c r="G131" s="50"/>
      <c r="J131" s="48"/>
    </row>
    <row r="132" spans="1:10" s="51" customFormat="1" ht="31.5" hidden="1" outlineLevel="1">
      <c r="A132" s="78"/>
      <c r="B132" s="82" t="s">
        <v>126</v>
      </c>
      <c r="C132" s="78"/>
      <c r="D132" s="78"/>
      <c r="E132" s="79">
        <v>0</v>
      </c>
      <c r="F132" s="80"/>
      <c r="G132" s="52"/>
      <c r="J132" s="48"/>
    </row>
    <row r="133" spans="1:10" s="51" customFormat="1" ht="15.75" hidden="1" outlineLevel="1">
      <c r="A133" s="78"/>
      <c r="B133" s="82" t="s">
        <v>127</v>
      </c>
      <c r="C133" s="78"/>
      <c r="D133" s="78"/>
      <c r="E133" s="79">
        <v>0</v>
      </c>
      <c r="F133" s="80"/>
      <c r="G133" s="52"/>
      <c r="J133" s="48"/>
    </row>
    <row r="134" spans="1:10" s="51" customFormat="1" ht="15.75" hidden="1" outlineLevel="1">
      <c r="A134" s="78"/>
      <c r="B134" s="83" t="s">
        <v>128</v>
      </c>
      <c r="C134" s="78"/>
      <c r="D134" s="78"/>
      <c r="E134" s="79">
        <v>0</v>
      </c>
      <c r="F134" s="80"/>
      <c r="G134" s="53"/>
      <c r="J134" s="48"/>
    </row>
    <row r="135" spans="1:10" s="51" customFormat="1" ht="15.75" hidden="1" outlineLevel="1">
      <c r="A135" s="78" t="s">
        <v>129</v>
      </c>
      <c r="B135" s="81" t="s">
        <v>130</v>
      </c>
      <c r="C135" s="78">
        <v>1</v>
      </c>
      <c r="D135" s="78" t="s">
        <v>18</v>
      </c>
      <c r="E135" s="79">
        <v>0</v>
      </c>
      <c r="F135" s="80"/>
      <c r="G135" s="50"/>
      <c r="J135" s="48"/>
    </row>
    <row r="136" spans="1:10" s="51" customFormat="1" ht="15.75" hidden="1" outlineLevel="1">
      <c r="A136" s="78" t="s">
        <v>131</v>
      </c>
      <c r="B136" s="81" t="s">
        <v>132</v>
      </c>
      <c r="C136" s="78">
        <v>1</v>
      </c>
      <c r="D136" s="78" t="s">
        <v>18</v>
      </c>
      <c r="E136" s="79">
        <v>0</v>
      </c>
      <c r="F136" s="80"/>
      <c r="G136" s="50"/>
      <c r="J136" s="48"/>
    </row>
    <row r="137" spans="1:10" s="51" customFormat="1" ht="15.75" hidden="1" outlineLevel="1">
      <c r="A137" s="78" t="s">
        <v>133</v>
      </c>
      <c r="B137" s="81" t="s">
        <v>134</v>
      </c>
      <c r="C137" s="78">
        <v>1</v>
      </c>
      <c r="D137" s="78" t="s">
        <v>18</v>
      </c>
      <c r="E137" s="79">
        <v>0</v>
      </c>
      <c r="F137" s="80"/>
      <c r="G137" s="50"/>
      <c r="J137" s="48"/>
    </row>
    <row r="138" spans="1:10" s="51" customFormat="1" ht="15.75" hidden="1" outlineLevel="1">
      <c r="A138" s="78" t="s">
        <v>135</v>
      </c>
      <c r="B138" s="81" t="s">
        <v>136</v>
      </c>
      <c r="C138" s="78">
        <v>20</v>
      </c>
      <c r="D138" s="78" t="s">
        <v>137</v>
      </c>
      <c r="E138" s="79">
        <v>0</v>
      </c>
      <c r="F138" s="80"/>
      <c r="G138" s="50"/>
      <c r="J138" s="48"/>
    </row>
    <row r="139" spans="1:10" s="51" customFormat="1" ht="15.75" hidden="1" outlineLevel="1">
      <c r="A139" s="78" t="s">
        <v>138</v>
      </c>
      <c r="B139" s="81" t="s">
        <v>139</v>
      </c>
      <c r="C139" s="78">
        <v>1</v>
      </c>
      <c r="D139" s="78" t="s">
        <v>18</v>
      </c>
      <c r="E139" s="79">
        <v>0</v>
      </c>
      <c r="F139" s="80"/>
      <c r="G139" s="50"/>
      <c r="J139" s="48"/>
    </row>
    <row r="140" spans="1:10" s="51" customFormat="1" ht="15.75" hidden="1" outlineLevel="1">
      <c r="A140" s="78" t="s">
        <v>140</v>
      </c>
      <c r="B140" s="81" t="s">
        <v>141</v>
      </c>
      <c r="C140" s="78">
        <v>1</v>
      </c>
      <c r="D140" s="78" t="s">
        <v>18</v>
      </c>
      <c r="E140" s="79">
        <v>0</v>
      </c>
      <c r="F140" s="80"/>
      <c r="G140" s="50"/>
      <c r="J140" s="48"/>
    </row>
    <row r="141" spans="1:10" s="51" customFormat="1" ht="15.75" hidden="1" outlineLevel="1">
      <c r="A141" s="78" t="s">
        <v>142</v>
      </c>
      <c r="B141" s="81" t="s">
        <v>143</v>
      </c>
      <c r="C141" s="78">
        <v>20</v>
      </c>
      <c r="D141" s="78" t="s">
        <v>144</v>
      </c>
      <c r="E141" s="79">
        <v>0</v>
      </c>
      <c r="F141" s="80"/>
      <c r="G141" s="50" t="s">
        <v>145</v>
      </c>
      <c r="J141" s="48"/>
    </row>
    <row r="142" spans="1:10" s="51" customFormat="1" ht="15.75" hidden="1" outlineLevel="1">
      <c r="A142" s="78" t="s">
        <v>146</v>
      </c>
      <c r="B142" s="81" t="s">
        <v>147</v>
      </c>
      <c r="C142" s="78">
        <v>1</v>
      </c>
      <c r="D142" s="78" t="s">
        <v>18</v>
      </c>
      <c r="E142" s="79">
        <v>0</v>
      </c>
      <c r="F142" s="80"/>
      <c r="G142" s="50"/>
      <c r="J142" s="48"/>
    </row>
    <row r="143" spans="1:10" s="51" customFormat="1" ht="15.75" collapsed="1">
      <c r="A143" s="76">
        <v>2</v>
      </c>
      <c r="B143" s="77" t="s">
        <v>148</v>
      </c>
      <c r="C143" s="78">
        <v>1</v>
      </c>
      <c r="D143" s="78" t="s">
        <v>104</v>
      </c>
      <c r="E143" s="79">
        <v>163636364</v>
      </c>
      <c r="F143" s="80">
        <f>E143*C143</f>
        <v>163636364</v>
      </c>
      <c r="G143" s="62" t="s">
        <v>105</v>
      </c>
      <c r="J143" s="48"/>
    </row>
    <row r="144" spans="1:10" s="51" customFormat="1" ht="15.75" hidden="1" outlineLevel="1">
      <c r="A144" s="78"/>
      <c r="B144" s="81" t="s">
        <v>106</v>
      </c>
      <c r="C144" s="78"/>
      <c r="D144" s="78"/>
      <c r="E144" s="79">
        <v>0</v>
      </c>
      <c r="F144" s="80"/>
      <c r="G144" s="62"/>
      <c r="J144" s="48"/>
    </row>
    <row r="145" spans="1:10" s="51" customFormat="1" ht="15.75" hidden="1" outlineLevel="1">
      <c r="A145" s="78"/>
      <c r="B145" s="81" t="s">
        <v>107</v>
      </c>
      <c r="C145" s="78"/>
      <c r="D145" s="78"/>
      <c r="E145" s="79">
        <v>0</v>
      </c>
      <c r="F145" s="80"/>
      <c r="G145" s="50"/>
      <c r="J145" s="48"/>
    </row>
    <row r="146" spans="1:10" s="51" customFormat="1" ht="15.75" hidden="1" outlineLevel="1">
      <c r="A146" s="78"/>
      <c r="B146" s="81" t="s">
        <v>108</v>
      </c>
      <c r="C146" s="78"/>
      <c r="D146" s="78"/>
      <c r="E146" s="79">
        <v>0</v>
      </c>
      <c r="F146" s="80"/>
      <c r="G146" s="50"/>
      <c r="J146" s="48"/>
    </row>
    <row r="147" spans="1:10" s="51" customFormat="1" ht="47.25" hidden="1" outlineLevel="1">
      <c r="A147" s="78"/>
      <c r="B147" s="81" t="s">
        <v>109</v>
      </c>
      <c r="C147" s="78"/>
      <c r="D147" s="78"/>
      <c r="E147" s="79">
        <v>0</v>
      </c>
      <c r="F147" s="80"/>
      <c r="G147" s="50"/>
      <c r="J147" s="48"/>
    </row>
    <row r="148" spans="1:10" s="51" customFormat="1" ht="31.5" hidden="1" outlineLevel="1">
      <c r="A148" s="78"/>
      <c r="B148" s="81" t="s">
        <v>110</v>
      </c>
      <c r="C148" s="78"/>
      <c r="D148" s="78"/>
      <c r="E148" s="79">
        <v>0</v>
      </c>
      <c r="F148" s="80"/>
      <c r="G148" s="50"/>
      <c r="J148" s="48"/>
    </row>
    <row r="149" spans="1:10" s="51" customFormat="1" ht="47.25" hidden="1" outlineLevel="1">
      <c r="A149" s="78"/>
      <c r="B149" s="81" t="s">
        <v>111</v>
      </c>
      <c r="C149" s="78"/>
      <c r="D149" s="78"/>
      <c r="E149" s="79">
        <v>0</v>
      </c>
      <c r="F149" s="80"/>
      <c r="G149" s="50"/>
      <c r="J149" s="48"/>
    </row>
    <row r="150" spans="1:10" s="51" customFormat="1" ht="15.75" hidden="1" outlineLevel="1">
      <c r="A150" s="78"/>
      <c r="B150" s="81" t="s">
        <v>112</v>
      </c>
      <c r="C150" s="78"/>
      <c r="D150" s="78"/>
      <c r="E150" s="79">
        <v>0</v>
      </c>
      <c r="F150" s="80"/>
      <c r="G150" s="50"/>
      <c r="J150" s="48"/>
    </row>
    <row r="151" spans="1:10" s="51" customFormat="1" ht="15.75" hidden="1" outlineLevel="1">
      <c r="A151" s="78"/>
      <c r="B151" s="81" t="s">
        <v>113</v>
      </c>
      <c r="C151" s="78"/>
      <c r="D151" s="78"/>
      <c r="E151" s="79">
        <v>0</v>
      </c>
      <c r="F151" s="80"/>
      <c r="G151" s="50"/>
      <c r="J151" s="48"/>
    </row>
    <row r="152" spans="1:10" s="51" customFormat="1" ht="15.75" hidden="1" outlineLevel="1">
      <c r="A152" s="78"/>
      <c r="B152" s="81" t="s">
        <v>114</v>
      </c>
      <c r="C152" s="78"/>
      <c r="D152" s="78"/>
      <c r="E152" s="79">
        <v>0</v>
      </c>
      <c r="F152" s="80"/>
      <c r="G152" s="50"/>
      <c r="J152" s="48"/>
    </row>
    <row r="153" spans="1:10" s="51" customFormat="1" ht="15.75" hidden="1" outlineLevel="1">
      <c r="A153" s="78"/>
      <c r="B153" s="81" t="s">
        <v>115</v>
      </c>
      <c r="C153" s="78"/>
      <c r="D153" s="78"/>
      <c r="E153" s="79">
        <v>0</v>
      </c>
      <c r="F153" s="80"/>
      <c r="G153" s="50"/>
      <c r="J153" s="48"/>
    </row>
    <row r="154" spans="1:10" s="51" customFormat="1" ht="31.5" hidden="1" outlineLevel="1">
      <c r="A154" s="78"/>
      <c r="B154" s="81" t="s">
        <v>116</v>
      </c>
      <c r="C154" s="78"/>
      <c r="D154" s="78"/>
      <c r="E154" s="79">
        <v>0</v>
      </c>
      <c r="F154" s="80"/>
      <c r="G154" s="50"/>
      <c r="J154" s="48"/>
    </row>
    <row r="155" spans="1:10" s="51" customFormat="1" ht="15.75" hidden="1" outlineLevel="1">
      <c r="A155" s="78"/>
      <c r="B155" s="81" t="s">
        <v>117</v>
      </c>
      <c r="C155" s="78"/>
      <c r="D155" s="78"/>
      <c r="E155" s="79">
        <v>0</v>
      </c>
      <c r="F155" s="80"/>
      <c r="G155" s="50"/>
      <c r="J155" s="48"/>
    </row>
    <row r="156" spans="1:10" s="51" customFormat="1" ht="31.5" hidden="1" outlineLevel="1">
      <c r="A156" s="78"/>
      <c r="B156" s="81" t="s">
        <v>118</v>
      </c>
      <c r="C156" s="78"/>
      <c r="D156" s="78"/>
      <c r="E156" s="79">
        <v>0</v>
      </c>
      <c r="F156" s="80"/>
      <c r="G156" s="50"/>
      <c r="J156" s="48"/>
    </row>
    <row r="157" spans="1:10" s="51" customFormat="1" ht="31.5" hidden="1" outlineLevel="1">
      <c r="A157" s="78"/>
      <c r="B157" s="81" t="s">
        <v>119</v>
      </c>
      <c r="C157" s="78"/>
      <c r="D157" s="78"/>
      <c r="E157" s="79">
        <v>0</v>
      </c>
      <c r="F157" s="80"/>
      <c r="G157" s="50"/>
      <c r="J157" s="48"/>
    </row>
    <row r="158" spans="1:10" s="51" customFormat="1" ht="15.75" hidden="1" outlineLevel="1">
      <c r="A158" s="78"/>
      <c r="B158" s="81" t="s">
        <v>120</v>
      </c>
      <c r="C158" s="78"/>
      <c r="D158" s="78"/>
      <c r="E158" s="79">
        <v>0</v>
      </c>
      <c r="F158" s="80"/>
      <c r="G158" s="50"/>
      <c r="J158" s="48"/>
    </row>
    <row r="159" spans="1:10" s="51" customFormat="1" ht="31.5" hidden="1" outlineLevel="1">
      <c r="A159" s="78"/>
      <c r="B159" s="81" t="s">
        <v>121</v>
      </c>
      <c r="C159" s="78"/>
      <c r="D159" s="78"/>
      <c r="E159" s="79">
        <v>0</v>
      </c>
      <c r="F159" s="80"/>
      <c r="G159" s="50"/>
      <c r="J159" s="48"/>
    </row>
    <row r="160" spans="1:10" s="51" customFormat="1" ht="31.5" hidden="1" outlineLevel="1">
      <c r="A160" s="78"/>
      <c r="B160" s="81" t="s">
        <v>122</v>
      </c>
      <c r="C160" s="78"/>
      <c r="D160" s="78"/>
      <c r="E160" s="79">
        <v>0</v>
      </c>
      <c r="F160" s="80"/>
      <c r="G160" s="50"/>
      <c r="J160" s="48"/>
    </row>
    <row r="161" spans="1:10" s="51" customFormat="1" ht="31.5" hidden="1" outlineLevel="1">
      <c r="A161" s="78"/>
      <c r="B161" s="81" t="s">
        <v>123</v>
      </c>
      <c r="C161" s="78"/>
      <c r="D161" s="78"/>
      <c r="E161" s="79">
        <v>0</v>
      </c>
      <c r="F161" s="80"/>
      <c r="G161" s="50"/>
      <c r="J161" s="48"/>
    </row>
    <row r="162" spans="1:10" s="51" customFormat="1" ht="31.5" hidden="1" outlineLevel="1">
      <c r="A162" s="78"/>
      <c r="B162" s="81" t="s">
        <v>124</v>
      </c>
      <c r="C162" s="78"/>
      <c r="D162" s="78"/>
      <c r="E162" s="79">
        <v>0</v>
      </c>
      <c r="F162" s="80"/>
      <c r="G162" s="50"/>
      <c r="J162" s="48"/>
    </row>
    <row r="163" spans="1:10" s="51" customFormat="1" ht="31.5" hidden="1" outlineLevel="1">
      <c r="A163" s="78"/>
      <c r="B163" s="81" t="s">
        <v>125</v>
      </c>
      <c r="C163" s="78"/>
      <c r="D163" s="78"/>
      <c r="E163" s="79">
        <v>0</v>
      </c>
      <c r="F163" s="80"/>
      <c r="G163" s="50"/>
      <c r="J163" s="48"/>
    </row>
    <row r="164" spans="1:10" s="51" customFormat="1" ht="31.5" hidden="1" outlineLevel="1">
      <c r="A164" s="78"/>
      <c r="B164" s="82" t="s">
        <v>126</v>
      </c>
      <c r="C164" s="78"/>
      <c r="D164" s="78"/>
      <c r="E164" s="79">
        <v>0</v>
      </c>
      <c r="F164" s="80"/>
      <c r="G164" s="50"/>
      <c r="J164" s="48"/>
    </row>
    <row r="165" spans="1:10" s="51" customFormat="1" ht="15.75" hidden="1" outlineLevel="1">
      <c r="A165" s="84"/>
      <c r="B165" s="82" t="s">
        <v>127</v>
      </c>
      <c r="C165" s="84"/>
      <c r="D165" s="84"/>
      <c r="E165" s="79">
        <v>0</v>
      </c>
      <c r="F165" s="80"/>
      <c r="G165" s="52"/>
      <c r="J165" s="48"/>
    </row>
    <row r="166" spans="1:10" s="51" customFormat="1" ht="15.75" hidden="1" outlineLevel="1">
      <c r="A166" s="78"/>
      <c r="B166" s="83" t="s">
        <v>128</v>
      </c>
      <c r="C166" s="78"/>
      <c r="D166" s="78"/>
      <c r="E166" s="79">
        <v>0</v>
      </c>
      <c r="F166" s="80"/>
      <c r="G166" s="53"/>
      <c r="J166" s="48"/>
    </row>
    <row r="167" spans="1:10" s="51" customFormat="1" ht="15.75" hidden="1" outlineLevel="1">
      <c r="A167" s="78" t="s">
        <v>149</v>
      </c>
      <c r="B167" s="81" t="s">
        <v>150</v>
      </c>
      <c r="C167" s="78">
        <v>1</v>
      </c>
      <c r="D167" s="78" t="s">
        <v>18</v>
      </c>
      <c r="E167" s="79">
        <v>0</v>
      </c>
      <c r="F167" s="80"/>
      <c r="G167" s="50"/>
      <c r="J167" s="48"/>
    </row>
    <row r="168" spans="1:10" s="51" customFormat="1" ht="31.5" hidden="1" outlineLevel="1">
      <c r="A168" s="78" t="s">
        <v>151</v>
      </c>
      <c r="B168" s="81" t="s">
        <v>152</v>
      </c>
      <c r="C168" s="78">
        <v>1</v>
      </c>
      <c r="D168" s="78" t="s">
        <v>18</v>
      </c>
      <c r="E168" s="79">
        <v>0</v>
      </c>
      <c r="F168" s="80"/>
      <c r="G168" s="50"/>
      <c r="J168" s="48"/>
    </row>
    <row r="169" spans="1:10" s="51" customFormat="1" ht="15.75" hidden="1" outlineLevel="1">
      <c r="A169" s="78" t="s">
        <v>153</v>
      </c>
      <c r="B169" s="81" t="s">
        <v>154</v>
      </c>
      <c r="C169" s="78">
        <v>1</v>
      </c>
      <c r="D169" s="78" t="s">
        <v>18</v>
      </c>
      <c r="E169" s="79">
        <v>0</v>
      </c>
      <c r="F169" s="80"/>
      <c r="G169" s="50"/>
      <c r="J169" s="48"/>
    </row>
    <row r="170" spans="1:10" s="51" customFormat="1" ht="15.75" hidden="1" outlineLevel="1">
      <c r="A170" s="78" t="s">
        <v>155</v>
      </c>
      <c r="B170" s="81" t="s">
        <v>156</v>
      </c>
      <c r="C170" s="78">
        <v>4</v>
      </c>
      <c r="D170" s="78" t="s">
        <v>137</v>
      </c>
      <c r="E170" s="79">
        <v>0</v>
      </c>
      <c r="F170" s="80"/>
      <c r="G170" s="50"/>
      <c r="J170" s="48"/>
    </row>
    <row r="171" spans="1:10" s="51" customFormat="1" ht="15.75" hidden="1" outlineLevel="1">
      <c r="A171" s="78" t="s">
        <v>157</v>
      </c>
      <c r="B171" s="81" t="s">
        <v>139</v>
      </c>
      <c r="C171" s="78">
        <v>1</v>
      </c>
      <c r="D171" s="78" t="s">
        <v>18</v>
      </c>
      <c r="E171" s="79">
        <v>0</v>
      </c>
      <c r="F171" s="80"/>
      <c r="G171" s="50"/>
      <c r="J171" s="48"/>
    </row>
    <row r="172" spans="1:10" s="51" customFormat="1" ht="15.75" hidden="1" outlineLevel="1">
      <c r="A172" s="78" t="s">
        <v>158</v>
      </c>
      <c r="B172" s="81" t="s">
        <v>159</v>
      </c>
      <c r="C172" s="78">
        <v>4</v>
      </c>
      <c r="D172" s="78" t="s">
        <v>144</v>
      </c>
      <c r="E172" s="79">
        <v>0</v>
      </c>
      <c r="F172" s="80"/>
      <c r="G172" s="50" t="s">
        <v>145</v>
      </c>
      <c r="J172" s="48"/>
    </row>
    <row r="173" spans="1:10" s="51" customFormat="1" ht="15.75" hidden="1" outlineLevel="1">
      <c r="A173" s="78" t="s">
        <v>160</v>
      </c>
      <c r="B173" s="81" t="s">
        <v>161</v>
      </c>
      <c r="C173" s="78">
        <v>1</v>
      </c>
      <c r="D173" s="78" t="s">
        <v>18</v>
      </c>
      <c r="E173" s="79">
        <v>0</v>
      </c>
      <c r="F173" s="80"/>
      <c r="G173" s="50"/>
      <c r="J173" s="48"/>
    </row>
    <row r="174" spans="1:10" s="51" customFormat="1" ht="31.5" collapsed="1">
      <c r="A174" s="76">
        <v>3</v>
      </c>
      <c r="B174" s="77" t="s">
        <v>162</v>
      </c>
      <c r="C174" s="78">
        <v>1</v>
      </c>
      <c r="D174" s="78" t="s">
        <v>104</v>
      </c>
      <c r="E174" s="79">
        <v>1554545455</v>
      </c>
      <c r="F174" s="80">
        <f>E174*C174</f>
        <v>1554545455</v>
      </c>
      <c r="G174" s="62" t="s">
        <v>105</v>
      </c>
      <c r="J174" s="48"/>
    </row>
    <row r="175" spans="1:10" s="51" customFormat="1" ht="15.75" hidden="1" outlineLevel="1">
      <c r="A175" s="84"/>
      <c r="B175" s="81" t="s">
        <v>106</v>
      </c>
      <c r="C175" s="84"/>
      <c r="D175" s="84"/>
      <c r="E175" s="79">
        <v>0</v>
      </c>
      <c r="F175" s="80"/>
      <c r="G175" s="50"/>
      <c r="J175" s="48"/>
    </row>
    <row r="176" spans="1:10" s="54" customFormat="1" ht="15.75" hidden="1" outlineLevel="1">
      <c r="A176" s="85"/>
      <c r="B176" s="82" t="s">
        <v>107</v>
      </c>
      <c r="C176" s="85"/>
      <c r="D176" s="78"/>
      <c r="E176" s="79">
        <v>0</v>
      </c>
      <c r="F176" s="80"/>
      <c r="G176" s="52"/>
      <c r="H176" s="51"/>
      <c r="J176" s="48"/>
    </row>
    <row r="177" spans="1:10" s="54" customFormat="1" ht="15.75" hidden="1" outlineLevel="1">
      <c r="A177" s="85"/>
      <c r="B177" s="82" t="s">
        <v>108</v>
      </c>
      <c r="C177" s="85"/>
      <c r="D177" s="78"/>
      <c r="E177" s="79">
        <v>0</v>
      </c>
      <c r="F177" s="80"/>
      <c r="G177" s="52"/>
      <c r="H177" s="51"/>
      <c r="J177" s="48"/>
    </row>
    <row r="178" spans="1:10" s="54" customFormat="1" ht="15.75" hidden="1" outlineLevel="1">
      <c r="A178" s="85"/>
      <c r="B178" s="82" t="s">
        <v>163</v>
      </c>
      <c r="C178" s="85"/>
      <c r="D178" s="78"/>
      <c r="E178" s="79">
        <v>0</v>
      </c>
      <c r="F178" s="80"/>
      <c r="G178" s="52"/>
      <c r="H178" s="51"/>
      <c r="J178" s="48"/>
    </row>
    <row r="179" spans="1:10" s="54" customFormat="1" ht="15.75" hidden="1" outlineLevel="1">
      <c r="A179" s="85"/>
      <c r="B179" s="82" t="s">
        <v>164</v>
      </c>
      <c r="C179" s="85"/>
      <c r="D179" s="78"/>
      <c r="E179" s="79">
        <v>0</v>
      </c>
      <c r="F179" s="80"/>
      <c r="G179" s="52"/>
      <c r="H179" s="51"/>
      <c r="J179" s="48"/>
    </row>
    <row r="180" spans="1:10" s="54" customFormat="1" ht="15.75" hidden="1" outlineLevel="1">
      <c r="A180" s="85"/>
      <c r="B180" s="82" t="s">
        <v>165</v>
      </c>
      <c r="C180" s="85"/>
      <c r="D180" s="78"/>
      <c r="E180" s="79">
        <v>0</v>
      </c>
      <c r="F180" s="80"/>
      <c r="G180" s="52"/>
      <c r="H180" s="51"/>
      <c r="J180" s="48"/>
    </row>
    <row r="181" spans="1:10" s="54" customFormat="1" ht="31.5" hidden="1" outlineLevel="1">
      <c r="A181" s="85"/>
      <c r="B181" s="82" t="s">
        <v>166</v>
      </c>
      <c r="C181" s="85"/>
      <c r="D181" s="78"/>
      <c r="E181" s="79">
        <v>0</v>
      </c>
      <c r="F181" s="80"/>
      <c r="G181" s="52"/>
      <c r="H181" s="51"/>
      <c r="J181" s="48"/>
    </row>
    <row r="182" spans="1:10" s="54" customFormat="1" ht="15.75" hidden="1" outlineLevel="1">
      <c r="A182" s="85" t="s">
        <v>167</v>
      </c>
      <c r="B182" s="82" t="s">
        <v>168</v>
      </c>
      <c r="C182" s="85">
        <v>3</v>
      </c>
      <c r="D182" s="78" t="s">
        <v>169</v>
      </c>
      <c r="E182" s="79">
        <v>0</v>
      </c>
      <c r="F182" s="80"/>
      <c r="G182" s="52"/>
      <c r="H182" s="51"/>
      <c r="J182" s="48"/>
    </row>
    <row r="183" spans="1:10" s="54" customFormat="1" ht="15.75" hidden="1" outlineLevel="1">
      <c r="A183" s="85"/>
      <c r="B183" s="82" t="s">
        <v>170</v>
      </c>
      <c r="C183" s="85"/>
      <c r="D183" s="78"/>
      <c r="E183" s="79">
        <v>0</v>
      </c>
      <c r="F183" s="80"/>
      <c r="G183" s="52"/>
      <c r="H183" s="51"/>
      <c r="J183" s="48"/>
    </row>
    <row r="184" spans="1:10" s="54" customFormat="1" ht="15.75" hidden="1" outlineLevel="1">
      <c r="A184" s="85"/>
      <c r="B184" s="82" t="s">
        <v>171</v>
      </c>
      <c r="C184" s="85"/>
      <c r="D184" s="78"/>
      <c r="E184" s="79">
        <v>0</v>
      </c>
      <c r="F184" s="80"/>
      <c r="G184" s="52"/>
      <c r="H184" s="51"/>
      <c r="J184" s="48"/>
    </row>
    <row r="185" spans="1:10" s="54" customFormat="1" ht="15.75" hidden="1" outlineLevel="1">
      <c r="A185" s="85"/>
      <c r="B185" s="82" t="s">
        <v>172</v>
      </c>
      <c r="C185" s="85"/>
      <c r="D185" s="78"/>
      <c r="E185" s="79">
        <v>0</v>
      </c>
      <c r="F185" s="80"/>
      <c r="G185" s="52"/>
      <c r="H185" s="51"/>
      <c r="J185" s="48"/>
    </row>
    <row r="186" spans="1:10" s="54" customFormat="1" ht="15.75" hidden="1" outlineLevel="1">
      <c r="A186" s="85"/>
      <c r="B186" s="82" t="s">
        <v>173</v>
      </c>
      <c r="C186" s="85"/>
      <c r="D186" s="78"/>
      <c r="E186" s="79">
        <v>0</v>
      </c>
      <c r="F186" s="80"/>
      <c r="G186" s="52"/>
      <c r="H186" s="51"/>
      <c r="J186" s="48"/>
    </row>
    <row r="187" spans="1:10" s="54" customFormat="1" ht="31.5" hidden="1" outlineLevel="1">
      <c r="A187" s="85"/>
      <c r="B187" s="81" t="s">
        <v>174</v>
      </c>
      <c r="C187" s="85"/>
      <c r="D187" s="78"/>
      <c r="E187" s="79">
        <v>0</v>
      </c>
      <c r="F187" s="80"/>
      <c r="G187" s="52"/>
      <c r="H187" s="51"/>
      <c r="J187" s="48"/>
    </row>
    <row r="188" spans="1:10" s="54" customFormat="1" ht="15.75" hidden="1" outlineLevel="1">
      <c r="A188" s="85"/>
      <c r="B188" s="82" t="s">
        <v>175</v>
      </c>
      <c r="C188" s="85"/>
      <c r="D188" s="78"/>
      <c r="E188" s="79">
        <v>0</v>
      </c>
      <c r="F188" s="80"/>
      <c r="G188" s="52"/>
      <c r="H188" s="51"/>
      <c r="J188" s="48"/>
    </row>
    <row r="189" spans="1:10" s="54" customFormat="1" ht="15.75" hidden="1" outlineLevel="1">
      <c r="A189" s="85" t="s">
        <v>176</v>
      </c>
      <c r="B189" s="82" t="s">
        <v>177</v>
      </c>
      <c r="C189" s="85">
        <v>1</v>
      </c>
      <c r="D189" s="78" t="s">
        <v>18</v>
      </c>
      <c r="E189" s="79">
        <v>0</v>
      </c>
      <c r="F189" s="80"/>
      <c r="G189" s="52"/>
      <c r="H189" s="51"/>
      <c r="J189" s="48"/>
    </row>
    <row r="190" spans="1:10" s="54" customFormat="1" ht="31.5" hidden="1" outlineLevel="1">
      <c r="A190" s="85"/>
      <c r="B190" s="82" t="s">
        <v>178</v>
      </c>
      <c r="C190" s="85"/>
      <c r="D190" s="78"/>
      <c r="E190" s="79">
        <v>0</v>
      </c>
      <c r="F190" s="80"/>
      <c r="G190" s="52"/>
      <c r="H190" s="51"/>
      <c r="J190" s="48"/>
    </row>
    <row r="191" spans="1:10" s="54" customFormat="1" ht="15.75" hidden="1" outlineLevel="1">
      <c r="A191" s="85"/>
      <c r="B191" s="82" t="s">
        <v>179</v>
      </c>
      <c r="C191" s="85"/>
      <c r="D191" s="78"/>
      <c r="E191" s="79">
        <v>0</v>
      </c>
      <c r="F191" s="80"/>
      <c r="G191" s="52"/>
      <c r="H191" s="51"/>
      <c r="J191" s="48"/>
    </row>
    <row r="192" spans="1:10" s="54" customFormat="1" ht="15.75" hidden="1" outlineLevel="1">
      <c r="A192" s="85"/>
      <c r="B192" s="82" t="s">
        <v>180</v>
      </c>
      <c r="C192" s="85"/>
      <c r="D192" s="78"/>
      <c r="E192" s="79">
        <v>0</v>
      </c>
      <c r="F192" s="80"/>
      <c r="G192" s="52"/>
      <c r="H192" s="51"/>
      <c r="J192" s="48"/>
    </row>
    <row r="193" spans="1:10" s="54" customFormat="1" ht="15.75" hidden="1" outlineLevel="1">
      <c r="A193" s="85"/>
      <c r="B193" s="82" t="s">
        <v>181</v>
      </c>
      <c r="C193" s="85"/>
      <c r="D193" s="78"/>
      <c r="E193" s="79">
        <v>0</v>
      </c>
      <c r="F193" s="80"/>
      <c r="G193" s="52"/>
      <c r="H193" s="51"/>
      <c r="J193" s="48"/>
    </row>
    <row r="194" spans="1:10" s="54" customFormat="1" ht="31.5" hidden="1" outlineLevel="1">
      <c r="A194" s="85"/>
      <c r="B194" s="82" t="s">
        <v>182</v>
      </c>
      <c r="C194" s="85"/>
      <c r="D194" s="78"/>
      <c r="E194" s="79">
        <v>0</v>
      </c>
      <c r="F194" s="80"/>
      <c r="G194" s="52"/>
      <c r="H194" s="51"/>
      <c r="J194" s="48"/>
    </row>
    <row r="195" spans="1:10" s="54" customFormat="1" ht="15.75" hidden="1" outlineLevel="1">
      <c r="A195" s="85"/>
      <c r="B195" s="82" t="s">
        <v>183</v>
      </c>
      <c r="C195" s="85"/>
      <c r="D195" s="78"/>
      <c r="E195" s="79">
        <v>0</v>
      </c>
      <c r="F195" s="80"/>
      <c r="G195" s="52"/>
      <c r="H195" s="51"/>
      <c r="J195" s="48"/>
    </row>
    <row r="196" spans="1:10" s="54" customFormat="1" ht="15.75" hidden="1" outlineLevel="1">
      <c r="A196" s="85"/>
      <c r="B196" s="82" t="s">
        <v>184</v>
      </c>
      <c r="C196" s="85"/>
      <c r="D196" s="78"/>
      <c r="E196" s="79">
        <v>0</v>
      </c>
      <c r="F196" s="80"/>
      <c r="G196" s="52"/>
      <c r="H196" s="51"/>
      <c r="J196" s="48"/>
    </row>
    <row r="197" spans="1:10" s="54" customFormat="1" ht="15.75" hidden="1" outlineLevel="1">
      <c r="A197" s="85"/>
      <c r="B197" s="82" t="s">
        <v>185</v>
      </c>
      <c r="C197" s="85"/>
      <c r="D197" s="78"/>
      <c r="E197" s="79">
        <v>0</v>
      </c>
      <c r="F197" s="80"/>
      <c r="G197" s="52"/>
      <c r="H197" s="51"/>
      <c r="J197" s="48"/>
    </row>
    <row r="198" spans="1:10" s="54" customFormat="1" ht="15.75" hidden="1" outlineLevel="1">
      <c r="A198" s="85"/>
      <c r="B198" s="82" t="s">
        <v>186</v>
      </c>
      <c r="C198" s="85"/>
      <c r="D198" s="78"/>
      <c r="E198" s="79">
        <v>0</v>
      </c>
      <c r="F198" s="80"/>
      <c r="G198" s="52"/>
      <c r="H198" s="51"/>
      <c r="J198" s="48"/>
    </row>
    <row r="199" spans="1:10" s="54" customFormat="1" ht="15.75" hidden="1" outlineLevel="1">
      <c r="A199" s="85" t="s">
        <v>187</v>
      </c>
      <c r="B199" s="82" t="s">
        <v>188</v>
      </c>
      <c r="C199" s="85">
        <v>1</v>
      </c>
      <c r="D199" s="78" t="s">
        <v>18</v>
      </c>
      <c r="E199" s="79">
        <v>0</v>
      </c>
      <c r="F199" s="80"/>
      <c r="G199" s="52"/>
      <c r="H199" s="51"/>
      <c r="J199" s="48"/>
    </row>
    <row r="200" spans="1:10" s="54" customFormat="1" ht="15.75" hidden="1" outlineLevel="1">
      <c r="A200" s="85"/>
      <c r="B200" s="82" t="s">
        <v>189</v>
      </c>
      <c r="C200" s="85"/>
      <c r="D200" s="78"/>
      <c r="E200" s="79">
        <v>0</v>
      </c>
      <c r="F200" s="80"/>
      <c r="G200" s="52"/>
      <c r="H200" s="51"/>
      <c r="J200" s="48"/>
    </row>
    <row r="201" spans="1:10" s="54" customFormat="1" ht="15.75" hidden="1" outlineLevel="1">
      <c r="A201" s="85"/>
      <c r="B201" s="82" t="s">
        <v>190</v>
      </c>
      <c r="C201" s="85"/>
      <c r="D201" s="78"/>
      <c r="E201" s="79">
        <v>0</v>
      </c>
      <c r="F201" s="80"/>
      <c r="G201" s="52"/>
      <c r="H201" s="51"/>
      <c r="J201" s="48"/>
    </row>
    <row r="202" spans="1:10" s="54" customFormat="1" ht="15.75" hidden="1" outlineLevel="1">
      <c r="A202" s="85"/>
      <c r="B202" s="82" t="s">
        <v>191</v>
      </c>
      <c r="C202" s="85"/>
      <c r="D202" s="78"/>
      <c r="E202" s="79">
        <v>0</v>
      </c>
      <c r="F202" s="80"/>
      <c r="G202" s="52"/>
      <c r="H202" s="51"/>
      <c r="J202" s="48"/>
    </row>
    <row r="203" spans="1:10" s="54" customFormat="1" ht="15.75" hidden="1" outlineLevel="1">
      <c r="A203" s="78"/>
      <c r="B203" s="82" t="s">
        <v>192</v>
      </c>
      <c r="C203" s="78"/>
      <c r="D203" s="78"/>
      <c r="E203" s="79">
        <v>0</v>
      </c>
      <c r="F203" s="80"/>
      <c r="G203" s="49"/>
      <c r="H203" s="51"/>
      <c r="J203" s="48"/>
    </row>
    <row r="204" spans="1:10" s="54" customFormat="1" ht="31.5" hidden="1" outlineLevel="1">
      <c r="A204" s="85"/>
      <c r="B204" s="82" t="s">
        <v>193</v>
      </c>
      <c r="C204" s="85"/>
      <c r="D204" s="78"/>
      <c r="E204" s="79">
        <v>0</v>
      </c>
      <c r="F204" s="80"/>
      <c r="G204" s="52"/>
      <c r="H204" s="51"/>
      <c r="J204" s="48"/>
    </row>
    <row r="205" spans="1:10" s="54" customFormat="1" ht="15.75" hidden="1" outlineLevel="1">
      <c r="A205" s="85"/>
      <c r="B205" s="82" t="s">
        <v>194</v>
      </c>
      <c r="C205" s="85"/>
      <c r="D205" s="78"/>
      <c r="E205" s="79">
        <v>0</v>
      </c>
      <c r="F205" s="80"/>
      <c r="G205" s="52"/>
      <c r="H205" s="51"/>
      <c r="J205" s="48"/>
    </row>
    <row r="206" spans="1:10" s="54" customFormat="1" ht="15.75" hidden="1" outlineLevel="1">
      <c r="A206" s="85" t="s">
        <v>195</v>
      </c>
      <c r="B206" s="82" t="s">
        <v>196</v>
      </c>
      <c r="C206" s="85">
        <v>2</v>
      </c>
      <c r="D206" s="78" t="s">
        <v>197</v>
      </c>
      <c r="E206" s="79">
        <v>0</v>
      </c>
      <c r="F206" s="80"/>
      <c r="G206" s="52"/>
      <c r="H206" s="51"/>
      <c r="J206" s="48"/>
    </row>
    <row r="207" spans="1:10" s="51" customFormat="1" ht="15.75" collapsed="1">
      <c r="A207" s="76">
        <v>4</v>
      </c>
      <c r="B207" s="77" t="s">
        <v>198</v>
      </c>
      <c r="C207" s="78">
        <v>1</v>
      </c>
      <c r="D207" s="78" t="s">
        <v>104</v>
      </c>
      <c r="E207" s="79">
        <v>1022727273</v>
      </c>
      <c r="F207" s="80">
        <f>E207*C207</f>
        <v>1022727273</v>
      </c>
      <c r="G207" s="62" t="s">
        <v>105</v>
      </c>
      <c r="J207" s="48"/>
    </row>
    <row r="208" spans="1:10" s="51" customFormat="1" ht="15.75" hidden="1" outlineLevel="1">
      <c r="A208" s="78"/>
      <c r="B208" s="77" t="s">
        <v>106</v>
      </c>
      <c r="C208" s="78"/>
      <c r="D208" s="78"/>
      <c r="E208" s="79">
        <v>0</v>
      </c>
      <c r="F208" s="86"/>
      <c r="G208" s="49"/>
      <c r="J208" s="48"/>
    </row>
    <row r="209" spans="1:10" s="54" customFormat="1" ht="15.75" hidden="1" outlineLevel="1">
      <c r="A209" s="85"/>
      <c r="B209" s="82" t="s">
        <v>107</v>
      </c>
      <c r="C209" s="85"/>
      <c r="D209" s="78"/>
      <c r="E209" s="79">
        <v>0</v>
      </c>
      <c r="F209" s="87"/>
      <c r="G209" s="52"/>
      <c r="H209" s="51"/>
      <c r="J209" s="48"/>
    </row>
    <row r="210" spans="1:10" s="54" customFormat="1" ht="15.75" hidden="1" outlineLevel="1">
      <c r="A210" s="85"/>
      <c r="B210" s="82" t="s">
        <v>108</v>
      </c>
      <c r="C210" s="85"/>
      <c r="D210" s="78"/>
      <c r="E210" s="79">
        <v>0</v>
      </c>
      <c r="F210" s="87"/>
      <c r="G210" s="52"/>
      <c r="H210" s="51"/>
      <c r="J210" s="48"/>
    </row>
    <row r="211" spans="1:10" s="54" customFormat="1" ht="15.75" hidden="1" outlineLevel="1">
      <c r="A211" s="78"/>
      <c r="B211" s="77" t="s">
        <v>199</v>
      </c>
      <c r="C211" s="78"/>
      <c r="D211" s="78"/>
      <c r="E211" s="79">
        <v>0</v>
      </c>
      <c r="F211" s="87"/>
      <c r="G211" s="49"/>
      <c r="H211" s="51"/>
      <c r="J211" s="48"/>
    </row>
    <row r="212" spans="1:10" s="54" customFormat="1" ht="15.75" hidden="1" outlineLevel="1">
      <c r="A212" s="78"/>
      <c r="B212" s="81" t="s">
        <v>200</v>
      </c>
      <c r="C212" s="78"/>
      <c r="D212" s="78"/>
      <c r="E212" s="79">
        <v>0</v>
      </c>
      <c r="F212" s="87"/>
      <c r="G212" s="50"/>
      <c r="H212" s="51"/>
      <c r="J212" s="48"/>
    </row>
    <row r="213" spans="1:10" s="54" customFormat="1" ht="31.5" hidden="1" outlineLevel="1">
      <c r="A213" s="78"/>
      <c r="B213" s="81" t="s">
        <v>166</v>
      </c>
      <c r="C213" s="78"/>
      <c r="D213" s="78"/>
      <c r="E213" s="79">
        <v>0</v>
      </c>
      <c r="F213" s="87"/>
      <c r="G213" s="50"/>
      <c r="H213" s="51"/>
      <c r="J213" s="48"/>
    </row>
    <row r="214" spans="1:10" s="54" customFormat="1" ht="15.75" hidden="1" outlineLevel="1">
      <c r="A214" s="78" t="s">
        <v>201</v>
      </c>
      <c r="B214" s="81" t="s">
        <v>202</v>
      </c>
      <c r="C214" s="78">
        <v>3</v>
      </c>
      <c r="D214" s="78" t="s">
        <v>169</v>
      </c>
      <c r="E214" s="79">
        <v>0</v>
      </c>
      <c r="F214" s="87"/>
      <c r="G214" s="50"/>
      <c r="H214" s="51"/>
      <c r="J214" s="48"/>
    </row>
    <row r="215" spans="1:10" s="54" customFormat="1" ht="31.5" hidden="1" outlineLevel="1">
      <c r="A215" s="78"/>
      <c r="B215" s="81" t="s">
        <v>203</v>
      </c>
      <c r="C215" s="78"/>
      <c r="D215" s="78"/>
      <c r="E215" s="79">
        <v>0</v>
      </c>
      <c r="F215" s="87"/>
      <c r="G215" s="50"/>
      <c r="H215" s="51"/>
      <c r="J215" s="48"/>
    </row>
    <row r="216" spans="1:10" s="54" customFormat="1" ht="15.75" hidden="1" outlineLevel="1">
      <c r="A216" s="78"/>
      <c r="B216" s="81" t="s">
        <v>204</v>
      </c>
      <c r="C216" s="78"/>
      <c r="D216" s="78"/>
      <c r="E216" s="79">
        <v>0</v>
      </c>
      <c r="F216" s="87"/>
      <c r="G216" s="50"/>
      <c r="H216" s="51"/>
      <c r="J216" s="48"/>
    </row>
    <row r="217" spans="1:10" s="54" customFormat="1" ht="15.75" hidden="1" outlineLevel="1">
      <c r="A217" s="78"/>
      <c r="B217" s="81" t="s">
        <v>205</v>
      </c>
      <c r="C217" s="78"/>
      <c r="D217" s="78"/>
      <c r="E217" s="79">
        <v>0</v>
      </c>
      <c r="F217" s="87"/>
      <c r="G217" s="50"/>
      <c r="H217" s="51"/>
      <c r="J217" s="48"/>
    </row>
    <row r="218" spans="1:10" s="54" customFormat="1" ht="15.75" hidden="1" outlineLevel="1">
      <c r="A218" s="78"/>
      <c r="B218" s="81" t="s">
        <v>173</v>
      </c>
      <c r="C218" s="78"/>
      <c r="D218" s="78"/>
      <c r="E218" s="79">
        <v>0</v>
      </c>
      <c r="F218" s="87"/>
      <c r="G218" s="50"/>
      <c r="H218" s="51"/>
      <c r="J218" s="48"/>
    </row>
    <row r="219" spans="1:10" s="54" customFormat="1" ht="15.75" hidden="1" outlineLevel="1">
      <c r="A219" s="78"/>
      <c r="B219" s="81" t="s">
        <v>206</v>
      </c>
      <c r="C219" s="78"/>
      <c r="D219" s="78"/>
      <c r="E219" s="79">
        <v>0</v>
      </c>
      <c r="F219" s="87"/>
      <c r="G219" s="50"/>
      <c r="H219" s="51"/>
      <c r="J219" s="48"/>
    </row>
    <row r="220" spans="1:10" s="54" customFormat="1" ht="31.5" hidden="1" outlineLevel="1">
      <c r="A220" s="78"/>
      <c r="B220" s="81" t="s">
        <v>207</v>
      </c>
      <c r="C220" s="78"/>
      <c r="D220" s="78"/>
      <c r="E220" s="79">
        <v>0</v>
      </c>
      <c r="F220" s="87"/>
      <c r="G220" s="50"/>
      <c r="H220" s="51"/>
      <c r="J220" s="48"/>
    </row>
    <row r="221" spans="1:10" s="54" customFormat="1" ht="15.75" hidden="1" outlineLevel="1">
      <c r="A221" s="78"/>
      <c r="B221" s="81" t="s">
        <v>208</v>
      </c>
      <c r="C221" s="78"/>
      <c r="D221" s="78"/>
      <c r="E221" s="79">
        <v>0</v>
      </c>
      <c r="F221" s="87"/>
      <c r="G221" s="50"/>
      <c r="H221" s="51"/>
      <c r="J221" s="48"/>
    </row>
    <row r="222" spans="1:10" s="54" customFormat="1" ht="15.75" hidden="1" outlineLevel="1">
      <c r="A222" s="78" t="s">
        <v>209</v>
      </c>
      <c r="B222" s="81" t="s">
        <v>210</v>
      </c>
      <c r="C222" s="78">
        <v>1</v>
      </c>
      <c r="D222" s="78" t="s">
        <v>18</v>
      </c>
      <c r="E222" s="79">
        <v>0</v>
      </c>
      <c r="F222" s="87"/>
      <c r="G222" s="50"/>
      <c r="H222" s="51"/>
      <c r="J222" s="48"/>
    </row>
    <row r="223" spans="1:10" s="54" customFormat="1" ht="15.75" hidden="1" outlineLevel="1">
      <c r="A223" s="78"/>
      <c r="B223" s="81" t="s">
        <v>211</v>
      </c>
      <c r="C223" s="78"/>
      <c r="D223" s="78"/>
      <c r="E223" s="79">
        <v>0</v>
      </c>
      <c r="F223" s="87"/>
      <c r="G223" s="50"/>
      <c r="H223" s="51"/>
      <c r="J223" s="48"/>
    </row>
    <row r="224" spans="1:10" s="54" customFormat="1" ht="15.75" hidden="1" outlineLevel="1">
      <c r="A224" s="78"/>
      <c r="B224" s="81" t="s">
        <v>212</v>
      </c>
      <c r="C224" s="78"/>
      <c r="D224" s="78"/>
      <c r="E224" s="79">
        <v>0</v>
      </c>
      <c r="F224" s="87"/>
      <c r="G224" s="50"/>
      <c r="H224" s="51"/>
      <c r="J224" s="48"/>
    </row>
    <row r="225" spans="1:10" s="54" customFormat="1" ht="15.75" hidden="1" outlineLevel="1">
      <c r="A225" s="78"/>
      <c r="B225" s="81" t="s">
        <v>213</v>
      </c>
      <c r="C225" s="78"/>
      <c r="D225" s="78"/>
      <c r="E225" s="79">
        <v>0</v>
      </c>
      <c r="F225" s="87"/>
      <c r="G225" s="50"/>
      <c r="H225" s="51"/>
      <c r="J225" s="48"/>
    </row>
    <row r="226" spans="1:10" s="54" customFormat="1" ht="15.75" hidden="1" outlineLevel="1">
      <c r="A226" s="78"/>
      <c r="B226" s="81" t="s">
        <v>214</v>
      </c>
      <c r="C226" s="78"/>
      <c r="D226" s="78"/>
      <c r="E226" s="79">
        <v>0</v>
      </c>
      <c r="F226" s="87"/>
      <c r="G226" s="50"/>
      <c r="H226" s="51"/>
      <c r="J226" s="48"/>
    </row>
    <row r="227" spans="1:10" s="54" customFormat="1" ht="15.75" hidden="1" outlineLevel="1">
      <c r="A227" s="78"/>
      <c r="B227" s="81" t="s">
        <v>215</v>
      </c>
      <c r="C227" s="78"/>
      <c r="D227" s="78"/>
      <c r="E227" s="79">
        <v>0</v>
      </c>
      <c r="F227" s="87"/>
      <c r="G227" s="50"/>
      <c r="H227" s="51"/>
      <c r="J227" s="48"/>
    </row>
    <row r="228" spans="1:10" s="54" customFormat="1" ht="15.75" hidden="1" outlineLevel="1">
      <c r="A228" s="78" t="s">
        <v>216</v>
      </c>
      <c r="B228" s="81" t="s">
        <v>217</v>
      </c>
      <c r="C228" s="78">
        <v>1</v>
      </c>
      <c r="D228" s="78" t="s">
        <v>18</v>
      </c>
      <c r="E228" s="79">
        <v>0</v>
      </c>
      <c r="F228" s="87"/>
      <c r="G228" s="50"/>
      <c r="H228" s="51"/>
      <c r="J228" s="48"/>
    </row>
    <row r="229" spans="1:10" s="54" customFormat="1" ht="15.75" hidden="1" outlineLevel="1">
      <c r="A229" s="78"/>
      <c r="B229" s="81" t="s">
        <v>218</v>
      </c>
      <c r="C229" s="78"/>
      <c r="D229" s="78"/>
      <c r="E229" s="79">
        <v>0</v>
      </c>
      <c r="F229" s="87"/>
      <c r="G229" s="50"/>
      <c r="H229" s="51"/>
      <c r="J229" s="48"/>
    </row>
    <row r="230" spans="1:10" s="54" customFormat="1" ht="15.75" hidden="1" outlineLevel="1">
      <c r="A230" s="78"/>
      <c r="B230" s="81" t="s">
        <v>190</v>
      </c>
      <c r="C230" s="78"/>
      <c r="D230" s="78"/>
      <c r="E230" s="79">
        <v>0</v>
      </c>
      <c r="F230" s="87"/>
      <c r="G230" s="50"/>
      <c r="H230" s="51"/>
      <c r="J230" s="48"/>
    </row>
    <row r="231" spans="1:10" s="54" customFormat="1" ht="15.75" hidden="1" outlineLevel="1">
      <c r="A231" s="78"/>
      <c r="B231" s="81" t="s">
        <v>191</v>
      </c>
      <c r="C231" s="78"/>
      <c r="D231" s="78"/>
      <c r="E231" s="79">
        <v>0</v>
      </c>
      <c r="F231" s="87"/>
      <c r="G231" s="50"/>
      <c r="H231" s="51"/>
      <c r="J231" s="48"/>
    </row>
    <row r="232" spans="1:10" s="54" customFormat="1" ht="15.75" hidden="1" outlineLevel="1">
      <c r="A232" s="78"/>
      <c r="B232" s="81" t="s">
        <v>192</v>
      </c>
      <c r="C232" s="78"/>
      <c r="D232" s="78"/>
      <c r="E232" s="79">
        <v>0</v>
      </c>
      <c r="F232" s="87"/>
      <c r="G232" s="50"/>
      <c r="H232" s="51"/>
      <c r="J232" s="48"/>
    </row>
    <row r="233" spans="1:10" s="54" customFormat="1" ht="15.75" hidden="1" outlineLevel="1">
      <c r="A233" s="78"/>
      <c r="B233" s="81" t="s">
        <v>219</v>
      </c>
      <c r="C233" s="78"/>
      <c r="D233" s="78"/>
      <c r="E233" s="79">
        <v>0</v>
      </c>
      <c r="F233" s="87"/>
      <c r="G233" s="50"/>
      <c r="H233" s="51"/>
      <c r="J233" s="48"/>
    </row>
    <row r="234" spans="1:10" s="54" customFormat="1" ht="15.75" hidden="1" outlineLevel="1">
      <c r="A234" s="78"/>
      <c r="B234" s="81" t="s">
        <v>194</v>
      </c>
      <c r="C234" s="78"/>
      <c r="D234" s="78"/>
      <c r="E234" s="79">
        <v>0</v>
      </c>
      <c r="F234" s="87"/>
      <c r="G234" s="50"/>
      <c r="H234" s="51"/>
      <c r="J234" s="48"/>
    </row>
    <row r="235" spans="1:10" s="54" customFormat="1" ht="15.75" hidden="1" outlineLevel="1">
      <c r="A235" s="78" t="s">
        <v>220</v>
      </c>
      <c r="B235" s="81" t="s">
        <v>221</v>
      </c>
      <c r="C235" s="78">
        <v>2</v>
      </c>
      <c r="D235" s="78" t="s">
        <v>222</v>
      </c>
      <c r="E235" s="79">
        <v>0</v>
      </c>
      <c r="F235" s="87"/>
      <c r="G235" s="50"/>
      <c r="H235" s="51"/>
      <c r="J235" s="48"/>
    </row>
    <row r="236" spans="1:10" s="51" customFormat="1" ht="15.75" collapsed="1">
      <c r="A236" s="76">
        <v>5</v>
      </c>
      <c r="B236" s="77" t="s">
        <v>223</v>
      </c>
      <c r="C236" s="78"/>
      <c r="D236" s="78"/>
      <c r="E236" s="79">
        <v>0</v>
      </c>
      <c r="F236" s="80"/>
      <c r="G236" s="62"/>
      <c r="J236" s="48"/>
    </row>
    <row r="237" spans="1:10" s="51" customFormat="1" ht="31.5" collapsed="1">
      <c r="A237" s="78" t="s">
        <v>224</v>
      </c>
      <c r="B237" s="81" t="s">
        <v>225</v>
      </c>
      <c r="C237" s="78">
        <v>20</v>
      </c>
      <c r="D237" s="78" t="s">
        <v>18</v>
      </c>
      <c r="E237" s="79">
        <v>2986364</v>
      </c>
      <c r="F237" s="80">
        <f>E237*C237</f>
        <v>59727280</v>
      </c>
      <c r="G237" s="62" t="s">
        <v>226</v>
      </c>
      <c r="J237" s="48"/>
    </row>
    <row r="238" spans="1:10" s="51" customFormat="1" ht="15.75" hidden="1" outlineLevel="1">
      <c r="A238" s="78"/>
      <c r="B238" s="81" t="s">
        <v>227</v>
      </c>
      <c r="C238" s="78"/>
      <c r="D238" s="78"/>
      <c r="E238" s="79">
        <v>0</v>
      </c>
      <c r="F238" s="86"/>
      <c r="G238" s="50"/>
      <c r="J238" s="48"/>
    </row>
    <row r="239" spans="1:10" s="51" customFormat="1" ht="15.75" hidden="1" outlineLevel="1">
      <c r="A239" s="78"/>
      <c r="B239" s="81" t="s">
        <v>228</v>
      </c>
      <c r="C239" s="78"/>
      <c r="D239" s="78"/>
      <c r="E239" s="79">
        <v>0</v>
      </c>
      <c r="F239" s="86"/>
      <c r="G239" s="50"/>
      <c r="J239" s="48"/>
    </row>
    <row r="240" spans="1:10" s="51" customFormat="1" ht="15.75" hidden="1" outlineLevel="1">
      <c r="A240" s="78"/>
      <c r="B240" s="81" t="s">
        <v>229</v>
      </c>
      <c r="C240" s="78"/>
      <c r="D240" s="78"/>
      <c r="E240" s="79">
        <v>0</v>
      </c>
      <c r="F240" s="86"/>
      <c r="G240" s="50"/>
      <c r="J240" s="48"/>
    </row>
    <row r="241" spans="1:10" s="51" customFormat="1" ht="15.75" hidden="1" outlineLevel="1">
      <c r="A241" s="78"/>
      <c r="B241" s="81" t="s">
        <v>230</v>
      </c>
      <c r="C241" s="78"/>
      <c r="D241" s="78"/>
      <c r="E241" s="79">
        <v>0</v>
      </c>
      <c r="F241" s="86"/>
      <c r="G241" s="50"/>
      <c r="J241" s="48"/>
    </row>
    <row r="242" spans="1:10" s="51" customFormat="1" ht="15.75" hidden="1" outlineLevel="1">
      <c r="A242" s="78"/>
      <c r="B242" s="81" t="s">
        <v>231</v>
      </c>
      <c r="C242" s="78"/>
      <c r="D242" s="78"/>
      <c r="E242" s="79">
        <v>0</v>
      </c>
      <c r="F242" s="86"/>
      <c r="G242" s="50"/>
      <c r="J242" s="48"/>
    </row>
    <row r="243" spans="1:10" s="51" customFormat="1" ht="15.75" collapsed="1">
      <c r="A243" s="78" t="s">
        <v>232</v>
      </c>
      <c r="B243" s="86" t="s">
        <v>233</v>
      </c>
      <c r="C243" s="78">
        <v>20</v>
      </c>
      <c r="D243" s="78" t="s">
        <v>18</v>
      </c>
      <c r="E243" s="79">
        <v>6790909</v>
      </c>
      <c r="F243" s="80">
        <f>E243*C243</f>
        <v>135818180</v>
      </c>
      <c r="G243" s="62" t="s">
        <v>234</v>
      </c>
      <c r="J243" s="48"/>
    </row>
    <row r="244" spans="1:10" s="51" customFormat="1" ht="15.75" hidden="1" outlineLevel="1">
      <c r="A244" s="78"/>
      <c r="B244" s="81" t="s">
        <v>227</v>
      </c>
      <c r="C244" s="78"/>
      <c r="D244" s="78"/>
      <c r="E244" s="79">
        <v>0</v>
      </c>
      <c r="F244" s="86"/>
      <c r="G244" s="50"/>
      <c r="J244" s="48"/>
    </row>
    <row r="245" spans="1:10" s="54" customFormat="1" ht="15.75" hidden="1" outlineLevel="1">
      <c r="A245" s="85"/>
      <c r="B245" s="82" t="s">
        <v>235</v>
      </c>
      <c r="C245" s="85"/>
      <c r="D245" s="78"/>
      <c r="E245" s="79">
        <v>0</v>
      </c>
      <c r="F245" s="87"/>
      <c r="G245" s="52"/>
      <c r="H245" s="51"/>
      <c r="J245" s="48"/>
    </row>
    <row r="246" spans="1:10" s="54" customFormat="1" ht="15.75" hidden="1" outlineLevel="1">
      <c r="A246" s="85"/>
      <c r="B246" s="82" t="s">
        <v>236</v>
      </c>
      <c r="C246" s="85"/>
      <c r="D246" s="78"/>
      <c r="E246" s="79">
        <v>0</v>
      </c>
      <c r="F246" s="87"/>
      <c r="G246" s="52"/>
      <c r="H246" s="51"/>
      <c r="J246" s="48"/>
    </row>
    <row r="247" spans="1:10" s="54" customFormat="1" ht="15.75" hidden="1" outlineLevel="1">
      <c r="A247" s="85"/>
      <c r="B247" s="82" t="s">
        <v>237</v>
      </c>
      <c r="C247" s="85"/>
      <c r="D247" s="78"/>
      <c r="E247" s="79">
        <v>0</v>
      </c>
      <c r="F247" s="87"/>
      <c r="G247" s="52"/>
      <c r="H247" s="51"/>
      <c r="J247" s="48"/>
    </row>
    <row r="248" spans="1:10" s="54" customFormat="1" ht="15.75" hidden="1" outlineLevel="1">
      <c r="A248" s="85"/>
      <c r="B248" s="82" t="s">
        <v>231</v>
      </c>
      <c r="C248" s="85"/>
      <c r="D248" s="78"/>
      <c r="E248" s="79">
        <v>0</v>
      </c>
      <c r="F248" s="87"/>
      <c r="G248" s="52"/>
      <c r="H248" s="51"/>
      <c r="J248" s="48"/>
    </row>
    <row r="249" spans="1:10" s="51" customFormat="1" ht="15.75" collapsed="1">
      <c r="A249" s="78" t="s">
        <v>238</v>
      </c>
      <c r="B249" s="81" t="s">
        <v>239</v>
      </c>
      <c r="C249" s="78">
        <v>2</v>
      </c>
      <c r="D249" s="78" t="s">
        <v>18</v>
      </c>
      <c r="E249" s="79">
        <v>20454545</v>
      </c>
      <c r="F249" s="80">
        <f>E249*C249</f>
        <v>40909090</v>
      </c>
      <c r="G249" s="62" t="s">
        <v>234</v>
      </c>
      <c r="J249" s="48"/>
    </row>
    <row r="250" spans="1:10" s="51" customFormat="1" ht="15.75" hidden="1" outlineLevel="1">
      <c r="A250" s="78"/>
      <c r="B250" s="81" t="s">
        <v>227</v>
      </c>
      <c r="C250" s="78"/>
      <c r="D250" s="78"/>
      <c r="E250" s="79">
        <v>0</v>
      </c>
      <c r="F250" s="86"/>
      <c r="G250" s="50"/>
      <c r="J250" s="48"/>
    </row>
    <row r="251" spans="1:10" s="51" customFormat="1" ht="15.75" hidden="1" outlineLevel="1">
      <c r="A251" s="78"/>
      <c r="B251" s="81" t="s">
        <v>240</v>
      </c>
      <c r="C251" s="78"/>
      <c r="D251" s="78"/>
      <c r="E251" s="79">
        <v>0</v>
      </c>
      <c r="F251" s="80"/>
      <c r="G251" s="50"/>
      <c r="J251" s="48"/>
    </row>
    <row r="252" spans="1:10" s="51" customFormat="1" ht="15.75" hidden="1" outlineLevel="1">
      <c r="A252" s="78"/>
      <c r="B252" s="81" t="s">
        <v>241</v>
      </c>
      <c r="C252" s="78"/>
      <c r="D252" s="78"/>
      <c r="E252" s="79">
        <v>0</v>
      </c>
      <c r="F252" s="80"/>
      <c r="G252" s="50"/>
      <c r="J252" s="48"/>
    </row>
    <row r="253" spans="1:10" s="51" customFormat="1" ht="15.75" hidden="1" outlineLevel="1">
      <c r="A253" s="78"/>
      <c r="B253" s="81" t="s">
        <v>236</v>
      </c>
      <c r="C253" s="78"/>
      <c r="D253" s="78"/>
      <c r="E253" s="79">
        <v>0</v>
      </c>
      <c r="F253" s="80"/>
      <c r="G253" s="50"/>
      <c r="J253" s="48"/>
    </row>
    <row r="254" spans="1:10" s="51" customFormat="1" ht="15.75" hidden="1" outlineLevel="1">
      <c r="A254" s="78"/>
      <c r="B254" s="81" t="s">
        <v>242</v>
      </c>
      <c r="C254" s="78"/>
      <c r="D254" s="78"/>
      <c r="E254" s="79">
        <v>0</v>
      </c>
      <c r="F254" s="80"/>
      <c r="G254" s="50"/>
      <c r="J254" s="48"/>
    </row>
    <row r="255" spans="1:10" s="51" customFormat="1" ht="15.75" hidden="1" outlineLevel="1">
      <c r="A255" s="78"/>
      <c r="B255" s="81" t="s">
        <v>231</v>
      </c>
      <c r="C255" s="78"/>
      <c r="D255" s="78"/>
      <c r="E255" s="79">
        <v>0</v>
      </c>
      <c r="F255" s="80"/>
      <c r="G255" s="50"/>
      <c r="J255" s="48"/>
    </row>
    <row r="256" spans="1:10" s="51" customFormat="1" ht="15.75" collapsed="1">
      <c r="A256" s="78" t="s">
        <v>243</v>
      </c>
      <c r="B256" s="81" t="s">
        <v>244</v>
      </c>
      <c r="C256" s="78">
        <v>5</v>
      </c>
      <c r="D256" s="78" t="s">
        <v>18</v>
      </c>
      <c r="E256" s="79">
        <v>900000</v>
      </c>
      <c r="F256" s="80">
        <f>E256*C256</f>
        <v>4500000</v>
      </c>
      <c r="G256" s="62" t="s">
        <v>245</v>
      </c>
      <c r="J256" s="48"/>
    </row>
    <row r="257" spans="1:10" s="51" customFormat="1" ht="15.75" hidden="1" outlineLevel="1">
      <c r="A257" s="78"/>
      <c r="B257" s="81" t="s">
        <v>246</v>
      </c>
      <c r="C257" s="78"/>
      <c r="D257" s="78"/>
      <c r="E257" s="79">
        <v>0</v>
      </c>
      <c r="F257" s="80"/>
      <c r="G257" s="50"/>
      <c r="J257" s="48"/>
    </row>
    <row r="258" spans="1:10" s="51" customFormat="1" ht="15.75" collapsed="1">
      <c r="A258" s="78" t="s">
        <v>247</v>
      </c>
      <c r="B258" s="81" t="s">
        <v>248</v>
      </c>
      <c r="C258" s="78">
        <v>5</v>
      </c>
      <c r="D258" s="78" t="s">
        <v>18</v>
      </c>
      <c r="E258" s="79">
        <v>900000</v>
      </c>
      <c r="F258" s="80">
        <f>E258*C258</f>
        <v>4500000</v>
      </c>
      <c r="G258" s="62" t="s">
        <v>245</v>
      </c>
      <c r="J258" s="48"/>
    </row>
    <row r="259" spans="1:10" s="51" customFormat="1" ht="15.75" hidden="1" outlineLevel="1">
      <c r="A259" s="78"/>
      <c r="B259" s="81" t="s">
        <v>246</v>
      </c>
      <c r="C259" s="78"/>
      <c r="D259" s="78"/>
      <c r="E259" s="79">
        <v>0</v>
      </c>
      <c r="F259" s="80"/>
      <c r="G259" s="50"/>
      <c r="J259" s="48"/>
    </row>
    <row r="260" spans="1:10" s="51" customFormat="1" ht="15.75" collapsed="1">
      <c r="A260" s="78" t="s">
        <v>249</v>
      </c>
      <c r="B260" s="81" t="s">
        <v>250</v>
      </c>
      <c r="C260" s="78">
        <v>5</v>
      </c>
      <c r="D260" s="78" t="s">
        <v>18</v>
      </c>
      <c r="E260" s="79">
        <v>900000</v>
      </c>
      <c r="F260" s="80">
        <f>E260*C260</f>
        <v>4500000</v>
      </c>
      <c r="G260" s="62" t="s">
        <v>245</v>
      </c>
      <c r="J260" s="48"/>
    </row>
    <row r="261" spans="1:10" s="51" customFormat="1" ht="15.75" hidden="1" outlineLevel="1">
      <c r="A261" s="78"/>
      <c r="B261" s="81" t="s">
        <v>246</v>
      </c>
      <c r="C261" s="78"/>
      <c r="D261" s="78"/>
      <c r="E261" s="79">
        <v>0</v>
      </c>
      <c r="F261" s="80"/>
      <c r="G261" s="50"/>
      <c r="J261" s="48"/>
    </row>
    <row r="262" spans="1:10" s="51" customFormat="1" ht="15.75" collapsed="1">
      <c r="A262" s="78" t="s">
        <v>251</v>
      </c>
      <c r="B262" s="81" t="s">
        <v>252</v>
      </c>
      <c r="C262" s="78">
        <v>2</v>
      </c>
      <c r="D262" s="78" t="s">
        <v>18</v>
      </c>
      <c r="E262" s="79">
        <v>900000</v>
      </c>
      <c r="F262" s="80">
        <f>E262*C262</f>
        <v>1800000</v>
      </c>
      <c r="G262" s="62" t="s">
        <v>245</v>
      </c>
      <c r="J262" s="48"/>
    </row>
    <row r="263" spans="1:10" s="51" customFormat="1" ht="15.75" hidden="1" outlineLevel="1">
      <c r="A263" s="88"/>
      <c r="B263" s="89" t="s">
        <v>246</v>
      </c>
      <c r="C263" s="88"/>
      <c r="D263" s="88"/>
      <c r="E263" s="90"/>
      <c r="F263" s="91"/>
      <c r="G263" s="50"/>
    </row>
    <row r="264" spans="1:10" s="58" customFormat="1" ht="16.5">
      <c r="A264" s="55"/>
      <c r="B264" s="56" t="s">
        <v>277</v>
      </c>
      <c r="C264" s="57"/>
      <c r="D264" s="22"/>
      <c r="E264" s="23"/>
      <c r="F264" s="25">
        <f>SUM(F13:F262)</f>
        <v>11190727434.200001</v>
      </c>
      <c r="G264" s="24"/>
    </row>
    <row r="265" spans="1:10" s="58" customFormat="1" ht="16.5">
      <c r="A265" s="55"/>
      <c r="B265" s="56" t="s">
        <v>278</v>
      </c>
      <c r="C265" s="57"/>
      <c r="D265" s="22"/>
      <c r="E265" s="23"/>
      <c r="F265" s="25">
        <f>+F264*0.1</f>
        <v>1119072743.4200001</v>
      </c>
      <c r="G265" s="24"/>
    </row>
    <row r="266" spans="1:10" s="58" customFormat="1" ht="16.5">
      <c r="A266" s="55"/>
      <c r="B266" s="56" t="s">
        <v>279</v>
      </c>
      <c r="C266" s="57"/>
      <c r="D266" s="22"/>
      <c r="E266" s="23"/>
      <c r="F266" s="25">
        <f>+F265+F264</f>
        <v>12309800177.620001</v>
      </c>
      <c r="G266" s="24"/>
    </row>
    <row r="267" spans="1:10" s="34" customFormat="1" ht="15.75">
      <c r="A267" s="33"/>
      <c r="C267" s="35"/>
      <c r="D267" s="15"/>
      <c r="E267" s="4"/>
      <c r="F267" s="16"/>
      <c r="G267" s="16"/>
    </row>
    <row r="268" spans="1:10" s="34" customFormat="1" ht="15.75">
      <c r="A268" s="33"/>
      <c r="C268" s="35"/>
      <c r="D268" s="3"/>
      <c r="E268" s="4"/>
      <c r="F268" s="4"/>
      <c r="G268" s="4"/>
    </row>
    <row r="269" spans="1:10" s="34" customFormat="1" ht="15.75">
      <c r="A269" s="33"/>
      <c r="C269" s="35"/>
      <c r="D269" s="3"/>
      <c r="E269" s="4"/>
      <c r="F269" s="4"/>
      <c r="G269" s="4"/>
    </row>
  </sheetData>
  <mergeCells count="1">
    <mergeCell ref="A1:F1"/>
  </mergeCells>
  <printOptions horizontalCentered="1"/>
  <pageMargins left="0.31" right="0.15748031496063" top="0.43307086614173201" bottom="0.31496062992126" header="0.15748031496063" footer="0.15748031496063"/>
  <pageSetup paperSize="9" orientation="landscape" blackAndWhite="1" r:id="rId1"/>
  <headerFooter alignWithMargins="0">
    <oddHeader>&amp;L&amp;"VNI-Aptima,Italic"&amp;8                &amp;F&amp;R&amp;"VNI-Aptima,Italic"&amp;8&amp;A</oddHeader>
    <oddFooter>&amp;C&amp;"VNI-Aptima,Italic"&amp;8TRANG THU &amp;P/&amp;N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A197"/>
  <sheetViews>
    <sheetView tabSelected="1" topLeftCell="A187" zoomScale="55" zoomScaleNormal="55" workbookViewId="0">
      <selection activeCell="J67" sqref="J67"/>
    </sheetView>
  </sheetViews>
  <sheetFormatPr defaultColWidth="9" defaultRowHeight="17.25"/>
  <cols>
    <col min="1" max="1" width="5.7109375" style="427" bestFit="1" customWidth="1"/>
    <col min="2" max="2" width="71" style="427" customWidth="1"/>
    <col min="3" max="3" width="10.140625" style="427" customWidth="1"/>
    <col min="4" max="4" width="14.28515625" style="427" customWidth="1"/>
    <col min="5" max="5" width="19.7109375" style="427" customWidth="1"/>
    <col min="6" max="6" width="14.7109375" style="427" customWidth="1"/>
    <col min="7" max="10" width="14" style="427" customWidth="1"/>
    <col min="11" max="16384" width="9" style="427"/>
  </cols>
  <sheetData>
    <row r="1" spans="1:10" s="455" customFormat="1" ht="18.75">
      <c r="A1" s="500" t="s">
        <v>796</v>
      </c>
      <c r="B1" s="500"/>
      <c r="C1" s="500"/>
      <c r="D1" s="500"/>
      <c r="E1" s="500"/>
      <c r="F1" s="500"/>
      <c r="G1" s="500"/>
      <c r="H1" s="500"/>
      <c r="I1" s="500"/>
      <c r="J1" s="500"/>
    </row>
    <row r="2" spans="1:10" s="455" customFormat="1" ht="18.75">
      <c r="A2" s="501" t="s">
        <v>797</v>
      </c>
      <c r="B2" s="501"/>
      <c r="C2" s="501"/>
      <c r="D2" s="501"/>
      <c r="E2" s="501"/>
      <c r="F2" s="501"/>
      <c r="G2" s="501"/>
      <c r="H2" s="501"/>
      <c r="I2" s="501"/>
      <c r="J2" s="501"/>
    </row>
    <row r="3" spans="1:10" ht="18.75">
      <c r="A3" s="499" t="s">
        <v>545</v>
      </c>
      <c r="B3" s="499"/>
      <c r="C3" s="499"/>
      <c r="D3" s="499"/>
      <c r="E3" s="499"/>
      <c r="F3" s="499"/>
      <c r="G3" s="499"/>
      <c r="H3" s="499"/>
      <c r="I3" s="499"/>
      <c r="J3" s="499"/>
    </row>
    <row r="4" spans="1:10" s="429" customFormat="1">
      <c r="A4" s="504" t="s">
        <v>1</v>
      </c>
      <c r="B4" s="502" t="s">
        <v>2</v>
      </c>
      <c r="C4" s="502" t="s">
        <v>3</v>
      </c>
      <c r="D4" s="509" t="s">
        <v>4</v>
      </c>
      <c r="E4" s="506" t="s">
        <v>798</v>
      </c>
      <c r="F4" s="507"/>
      <c r="G4" s="507"/>
      <c r="H4" s="507"/>
      <c r="I4" s="507"/>
      <c r="J4" s="508"/>
    </row>
    <row r="5" spans="1:10" s="429" customFormat="1" ht="51.75">
      <c r="A5" s="505"/>
      <c r="B5" s="503"/>
      <c r="C5" s="503"/>
      <c r="D5" s="510"/>
      <c r="E5" s="428" t="s">
        <v>795</v>
      </c>
      <c r="F5" s="428" t="s">
        <v>793</v>
      </c>
      <c r="G5" s="428" t="s">
        <v>716</v>
      </c>
      <c r="H5" s="428" t="s">
        <v>719</v>
      </c>
      <c r="I5" s="428" t="s">
        <v>546</v>
      </c>
      <c r="J5" s="428" t="s">
        <v>720</v>
      </c>
    </row>
    <row r="6" spans="1:10" s="433" customFormat="1">
      <c r="A6" s="430" t="s">
        <v>7</v>
      </c>
      <c r="B6" s="430" t="s">
        <v>8</v>
      </c>
      <c r="C6" s="430" t="s">
        <v>9</v>
      </c>
      <c r="D6" s="431" t="s">
        <v>10</v>
      </c>
      <c r="E6" s="431" t="s">
        <v>11</v>
      </c>
      <c r="F6" s="431" t="s">
        <v>794</v>
      </c>
      <c r="G6" s="432" t="s">
        <v>792</v>
      </c>
      <c r="H6" s="432" t="s">
        <v>799</v>
      </c>
      <c r="I6" s="432" t="s">
        <v>800</v>
      </c>
      <c r="J6" s="432" t="s">
        <v>801</v>
      </c>
    </row>
    <row r="7" spans="1:10">
      <c r="A7" s="434" t="s">
        <v>255</v>
      </c>
      <c r="B7" s="435" t="s">
        <v>449</v>
      </c>
      <c r="C7" s="436"/>
      <c r="D7" s="437"/>
      <c r="E7" s="492"/>
      <c r="F7" s="492"/>
      <c r="G7" s="493"/>
      <c r="H7" s="446"/>
      <c r="I7" s="446"/>
      <c r="J7" s="491"/>
    </row>
    <row r="8" spans="1:10" ht="103.5">
      <c r="A8" s="438">
        <v>1</v>
      </c>
      <c r="B8" s="439" t="s">
        <v>15</v>
      </c>
      <c r="C8" s="473" t="s">
        <v>16</v>
      </c>
      <c r="D8" s="485">
        <v>11</v>
      </c>
      <c r="E8" s="440"/>
      <c r="F8" s="440"/>
      <c r="G8" s="441"/>
      <c r="H8" s="442"/>
      <c r="I8" s="443"/>
      <c r="J8" s="443"/>
    </row>
    <row r="9" spans="1:10">
      <c r="A9" s="438">
        <v>2</v>
      </c>
      <c r="B9" s="439" t="s">
        <v>17</v>
      </c>
      <c r="C9" s="473" t="s">
        <v>18</v>
      </c>
      <c r="D9" s="485">
        <v>11</v>
      </c>
      <c r="E9" s="440"/>
      <c r="F9" s="440"/>
      <c r="G9" s="441"/>
      <c r="H9" s="442"/>
      <c r="I9" s="443"/>
      <c r="J9" s="443"/>
    </row>
    <row r="10" spans="1:10">
      <c r="A10" s="438">
        <v>3</v>
      </c>
      <c r="B10" s="439" t="s">
        <v>805</v>
      </c>
      <c r="C10" s="473" t="s">
        <v>20</v>
      </c>
      <c r="D10" s="485">
        <v>265</v>
      </c>
      <c r="E10" s="440"/>
      <c r="F10" s="440"/>
      <c r="G10" s="441"/>
      <c r="H10" s="442"/>
      <c r="I10" s="443"/>
      <c r="J10" s="443"/>
    </row>
    <row r="11" spans="1:10" ht="34.5">
      <c r="A11" s="438">
        <v>4</v>
      </c>
      <c r="B11" s="439" t="s">
        <v>21</v>
      </c>
      <c r="C11" s="473" t="s">
        <v>18</v>
      </c>
      <c r="D11" s="485">
        <v>2</v>
      </c>
      <c r="E11" s="440"/>
      <c r="F11" s="440"/>
      <c r="G11" s="441"/>
      <c r="H11" s="442"/>
      <c r="I11" s="443"/>
      <c r="J11" s="443"/>
    </row>
    <row r="12" spans="1:10" ht="34.5">
      <c r="A12" s="438">
        <v>5</v>
      </c>
      <c r="B12" s="439" t="s">
        <v>22</v>
      </c>
      <c r="C12" s="473" t="s">
        <v>18</v>
      </c>
      <c r="D12" s="485">
        <v>1</v>
      </c>
      <c r="E12" s="440"/>
      <c r="F12" s="440"/>
      <c r="G12" s="441"/>
      <c r="H12" s="442"/>
      <c r="I12" s="443"/>
      <c r="J12" s="443"/>
    </row>
    <row r="13" spans="1:10">
      <c r="A13" s="434" t="s">
        <v>273</v>
      </c>
      <c r="B13" s="435" t="s">
        <v>895</v>
      </c>
      <c r="C13" s="475"/>
      <c r="D13" s="476"/>
      <c r="E13" s="444"/>
      <c r="F13" s="444"/>
      <c r="G13" s="445"/>
      <c r="H13" s="446"/>
      <c r="I13" s="446"/>
      <c r="J13" s="491"/>
    </row>
    <row r="14" spans="1:10" ht="34.5">
      <c r="A14" s="438">
        <v>1</v>
      </c>
      <c r="B14" s="439" t="s">
        <v>896</v>
      </c>
      <c r="C14" s="473" t="s">
        <v>531</v>
      </c>
      <c r="D14" s="485">
        <v>113</v>
      </c>
      <c r="E14" s="444"/>
      <c r="F14" s="444"/>
      <c r="G14" s="445"/>
      <c r="H14" s="446"/>
      <c r="I14" s="446"/>
      <c r="J14" s="491"/>
    </row>
    <row r="15" spans="1:10">
      <c r="A15" s="438">
        <v>2</v>
      </c>
      <c r="B15" s="439" t="s">
        <v>897</v>
      </c>
      <c r="C15" s="473" t="s">
        <v>531</v>
      </c>
      <c r="D15" s="485">
        <v>40</v>
      </c>
      <c r="E15" s="444"/>
      <c r="F15" s="444"/>
      <c r="G15" s="445"/>
      <c r="H15" s="446"/>
      <c r="I15" s="446"/>
      <c r="J15" s="491"/>
    </row>
    <row r="16" spans="1:10" ht="409.5">
      <c r="A16" s="438">
        <v>3</v>
      </c>
      <c r="B16" s="439" t="s">
        <v>898</v>
      </c>
      <c r="C16" s="473" t="s">
        <v>18</v>
      </c>
      <c r="D16" s="485">
        <v>1</v>
      </c>
      <c r="E16" s="444"/>
      <c r="F16" s="444"/>
      <c r="G16" s="445"/>
      <c r="H16" s="446"/>
      <c r="I16" s="446"/>
      <c r="J16" s="491"/>
    </row>
    <row r="17" spans="1:10">
      <c r="A17" s="486" t="s">
        <v>275</v>
      </c>
      <c r="B17" s="435" t="s">
        <v>718</v>
      </c>
      <c r="C17" s="473"/>
      <c r="D17" s="474"/>
      <c r="E17" s="444"/>
      <c r="F17" s="444"/>
      <c r="G17" s="445"/>
      <c r="H17" s="446"/>
      <c r="I17" s="447"/>
      <c r="J17" s="447"/>
    </row>
    <row r="18" spans="1:10" s="462" customFormat="1" ht="34.5">
      <c r="A18" s="456">
        <v>1</v>
      </c>
      <c r="B18" s="457" t="s">
        <v>27</v>
      </c>
      <c r="C18" s="477" t="s">
        <v>99</v>
      </c>
      <c r="D18" s="478">
        <v>3</v>
      </c>
      <c r="E18" s="458"/>
      <c r="F18" s="458"/>
      <c r="G18" s="459"/>
      <c r="H18" s="460"/>
      <c r="I18" s="461"/>
      <c r="J18" s="461"/>
    </row>
    <row r="19" spans="1:10">
      <c r="A19" s="438"/>
      <c r="B19" s="448" t="s">
        <v>30</v>
      </c>
      <c r="C19" s="479"/>
      <c r="D19" s="474"/>
      <c r="E19" s="440"/>
      <c r="F19" s="440"/>
      <c r="G19" s="441"/>
      <c r="H19" s="442"/>
      <c r="I19" s="443"/>
      <c r="J19" s="443"/>
    </row>
    <row r="20" spans="1:10">
      <c r="A20" s="438"/>
      <c r="B20" s="448" t="s">
        <v>31</v>
      </c>
      <c r="C20" s="479"/>
      <c r="D20" s="474"/>
      <c r="E20" s="440"/>
      <c r="F20" s="440"/>
      <c r="G20" s="441"/>
      <c r="H20" s="442"/>
      <c r="I20" s="443"/>
      <c r="J20" s="443"/>
    </row>
    <row r="21" spans="1:10">
      <c r="A21" s="438"/>
      <c r="B21" s="448" t="s">
        <v>32</v>
      </c>
      <c r="C21" s="479"/>
      <c r="D21" s="474"/>
      <c r="E21" s="440"/>
      <c r="F21" s="440"/>
      <c r="G21" s="441"/>
      <c r="H21" s="442"/>
      <c r="I21" s="443"/>
      <c r="J21" s="443"/>
    </row>
    <row r="22" spans="1:10">
      <c r="A22" s="438"/>
      <c r="B22" s="448" t="s">
        <v>33</v>
      </c>
      <c r="C22" s="479"/>
      <c r="D22" s="474"/>
      <c r="E22" s="440"/>
      <c r="F22" s="440"/>
      <c r="G22" s="441"/>
      <c r="H22" s="442"/>
      <c r="I22" s="443"/>
      <c r="J22" s="443"/>
    </row>
    <row r="23" spans="1:10" ht="34.5">
      <c r="A23" s="438"/>
      <c r="B23" s="448" t="s">
        <v>34</v>
      </c>
      <c r="C23" s="479"/>
      <c r="D23" s="474"/>
      <c r="E23" s="440"/>
      <c r="F23" s="440"/>
      <c r="G23" s="441"/>
      <c r="H23" s="442"/>
      <c r="I23" s="443"/>
      <c r="J23" s="443"/>
    </row>
    <row r="24" spans="1:10" ht="34.5">
      <c r="A24" s="438"/>
      <c r="B24" s="448" t="s">
        <v>35</v>
      </c>
      <c r="C24" s="479"/>
      <c r="D24" s="474"/>
      <c r="E24" s="440"/>
      <c r="F24" s="440"/>
      <c r="G24" s="441"/>
      <c r="H24" s="442"/>
      <c r="I24" s="443"/>
      <c r="J24" s="443"/>
    </row>
    <row r="25" spans="1:10">
      <c r="A25" s="438"/>
      <c r="B25" s="448" t="s">
        <v>36</v>
      </c>
      <c r="C25" s="479"/>
      <c r="D25" s="474"/>
      <c r="E25" s="440"/>
      <c r="F25" s="440"/>
      <c r="G25" s="441"/>
      <c r="H25" s="442"/>
      <c r="I25" s="443"/>
      <c r="J25" s="443"/>
    </row>
    <row r="26" spans="1:10">
      <c r="A26" s="438"/>
      <c r="B26" s="448" t="s">
        <v>37</v>
      </c>
      <c r="C26" s="479"/>
      <c r="D26" s="474"/>
      <c r="E26" s="440"/>
      <c r="F26" s="440"/>
      <c r="G26" s="441"/>
      <c r="H26" s="442"/>
      <c r="I26" s="443"/>
      <c r="J26" s="443"/>
    </row>
    <row r="27" spans="1:10">
      <c r="A27" s="438"/>
      <c r="B27" s="448" t="s">
        <v>38</v>
      </c>
      <c r="C27" s="479"/>
      <c r="D27" s="474"/>
      <c r="E27" s="440"/>
      <c r="F27" s="440"/>
      <c r="G27" s="441"/>
      <c r="H27" s="442"/>
      <c r="I27" s="443"/>
      <c r="J27" s="443"/>
    </row>
    <row r="28" spans="1:10">
      <c r="A28" s="438"/>
      <c r="B28" s="448" t="s">
        <v>39</v>
      </c>
      <c r="C28" s="479"/>
      <c r="D28" s="474"/>
      <c r="E28" s="440"/>
      <c r="F28" s="440"/>
      <c r="G28" s="441"/>
      <c r="H28" s="442"/>
      <c r="I28" s="443"/>
      <c r="J28" s="443"/>
    </row>
    <row r="29" spans="1:10">
      <c r="A29" s="438"/>
      <c r="B29" s="448" t="s">
        <v>40</v>
      </c>
      <c r="C29" s="479"/>
      <c r="D29" s="474"/>
      <c r="E29" s="440"/>
      <c r="F29" s="440"/>
      <c r="G29" s="441"/>
      <c r="H29" s="442"/>
      <c r="I29" s="443"/>
      <c r="J29" s="443"/>
    </row>
    <row r="30" spans="1:10" s="462" customFormat="1">
      <c r="A30" s="456">
        <v>2</v>
      </c>
      <c r="B30" s="463" t="s">
        <v>41</v>
      </c>
      <c r="C30" s="477" t="s">
        <v>100</v>
      </c>
      <c r="D30" s="478">
        <v>6</v>
      </c>
      <c r="E30" s="458"/>
      <c r="F30" s="458"/>
      <c r="G30" s="459"/>
      <c r="H30" s="460"/>
      <c r="I30" s="461"/>
      <c r="J30" s="461"/>
    </row>
    <row r="31" spans="1:10">
      <c r="A31" s="438"/>
      <c r="B31" s="450" t="s">
        <v>450</v>
      </c>
      <c r="C31" s="479"/>
      <c r="D31" s="474"/>
      <c r="E31" s="440"/>
      <c r="F31" s="440"/>
      <c r="G31" s="441"/>
      <c r="H31" s="442"/>
      <c r="I31" s="443"/>
      <c r="J31" s="443"/>
    </row>
    <row r="32" spans="1:10">
      <c r="A32" s="438"/>
      <c r="B32" s="450" t="s">
        <v>42</v>
      </c>
      <c r="C32" s="479"/>
      <c r="D32" s="474"/>
      <c r="E32" s="440"/>
      <c r="F32" s="440"/>
      <c r="G32" s="441"/>
      <c r="H32" s="442"/>
      <c r="I32" s="443"/>
      <c r="J32" s="443"/>
    </row>
    <row r="33" spans="1:10">
      <c r="A33" s="438"/>
      <c r="B33" s="450" t="s">
        <v>43</v>
      </c>
      <c r="C33" s="479"/>
      <c r="D33" s="474"/>
      <c r="E33" s="440"/>
      <c r="F33" s="440"/>
      <c r="G33" s="441"/>
      <c r="H33" s="442"/>
      <c r="I33" s="443"/>
      <c r="J33" s="443"/>
    </row>
    <row r="34" spans="1:10">
      <c r="A34" s="438"/>
      <c r="B34" s="450" t="s">
        <v>44</v>
      </c>
      <c r="C34" s="479"/>
      <c r="D34" s="474"/>
      <c r="E34" s="440"/>
      <c r="F34" s="440"/>
      <c r="G34" s="441"/>
      <c r="H34" s="442"/>
      <c r="I34" s="443"/>
      <c r="J34" s="443"/>
    </row>
    <row r="35" spans="1:10">
      <c r="A35" s="438"/>
      <c r="B35" s="450" t="s">
        <v>45</v>
      </c>
      <c r="C35" s="479"/>
      <c r="D35" s="474"/>
      <c r="E35" s="440"/>
      <c r="F35" s="440"/>
      <c r="G35" s="441"/>
      <c r="H35" s="442"/>
      <c r="I35" s="443"/>
      <c r="J35" s="443"/>
    </row>
    <row r="36" spans="1:10">
      <c r="A36" s="438"/>
      <c r="B36" s="450" t="s">
        <v>46</v>
      </c>
      <c r="C36" s="479"/>
      <c r="D36" s="474"/>
      <c r="E36" s="440"/>
      <c r="F36" s="440"/>
      <c r="G36" s="441"/>
      <c r="H36" s="442"/>
      <c r="I36" s="443"/>
      <c r="J36" s="443"/>
    </row>
    <row r="37" spans="1:10" s="462" customFormat="1">
      <c r="A37" s="456">
        <v>3</v>
      </c>
      <c r="B37" s="463" t="s">
        <v>47</v>
      </c>
      <c r="C37" s="477" t="s">
        <v>99</v>
      </c>
      <c r="D37" s="478">
        <v>1</v>
      </c>
      <c r="E37" s="458"/>
      <c r="F37" s="458"/>
      <c r="G37" s="459"/>
      <c r="H37" s="460"/>
      <c r="I37" s="461"/>
      <c r="J37" s="461"/>
    </row>
    <row r="38" spans="1:10" ht="138">
      <c r="A38" s="438"/>
      <c r="B38" s="451" t="s">
        <v>802</v>
      </c>
      <c r="C38" s="479"/>
      <c r="D38" s="474"/>
      <c r="E38" s="440"/>
      <c r="F38" s="440"/>
      <c r="G38" s="441"/>
      <c r="H38" s="442"/>
      <c r="I38" s="443"/>
      <c r="J38" s="443"/>
    </row>
    <row r="39" spans="1:10" s="462" customFormat="1">
      <c r="A39" s="456">
        <v>4</v>
      </c>
      <c r="B39" s="463" t="s">
        <v>50</v>
      </c>
      <c r="C39" s="477" t="s">
        <v>99</v>
      </c>
      <c r="D39" s="478">
        <v>3</v>
      </c>
      <c r="E39" s="458"/>
      <c r="F39" s="458"/>
      <c r="G39" s="459"/>
      <c r="H39" s="460"/>
      <c r="I39" s="461"/>
      <c r="J39" s="461"/>
    </row>
    <row r="40" spans="1:10" ht="69">
      <c r="A40" s="438"/>
      <c r="B40" s="452" t="s">
        <v>803</v>
      </c>
      <c r="C40" s="479"/>
      <c r="D40" s="474"/>
      <c r="E40" s="440"/>
      <c r="F40" s="440"/>
      <c r="G40" s="441"/>
      <c r="H40" s="442"/>
      <c r="I40" s="443"/>
      <c r="J40" s="443"/>
    </row>
    <row r="41" spans="1:10" s="462" customFormat="1">
      <c r="A41" s="456">
        <v>5</v>
      </c>
      <c r="B41" s="463" t="s">
        <v>804</v>
      </c>
      <c r="C41" s="477" t="s">
        <v>99</v>
      </c>
      <c r="D41" s="478">
        <v>3</v>
      </c>
      <c r="E41" s="458"/>
      <c r="F41" s="458"/>
      <c r="G41" s="459"/>
      <c r="H41" s="460"/>
      <c r="I41" s="461"/>
      <c r="J41" s="461"/>
    </row>
    <row r="42" spans="1:10">
      <c r="A42" s="438"/>
      <c r="B42" s="449" t="s">
        <v>56</v>
      </c>
      <c r="C42" s="479"/>
      <c r="D42" s="474"/>
      <c r="E42" s="440"/>
      <c r="F42" s="440"/>
      <c r="G42" s="441"/>
      <c r="H42" s="442"/>
      <c r="I42" s="443"/>
      <c r="J42" s="443"/>
    </row>
    <row r="43" spans="1:10">
      <c r="A43" s="438"/>
      <c r="B43" s="449" t="s">
        <v>57</v>
      </c>
      <c r="C43" s="479"/>
      <c r="D43" s="474"/>
      <c r="E43" s="440"/>
      <c r="F43" s="440"/>
      <c r="G43" s="441"/>
      <c r="H43" s="442"/>
      <c r="I43" s="443"/>
      <c r="J43" s="443"/>
    </row>
    <row r="44" spans="1:10">
      <c r="A44" s="438"/>
      <c r="B44" s="449" t="s">
        <v>58</v>
      </c>
      <c r="C44" s="479"/>
      <c r="D44" s="474"/>
      <c r="E44" s="440"/>
      <c r="F44" s="440"/>
      <c r="G44" s="441"/>
      <c r="H44" s="442"/>
      <c r="I44" s="443"/>
      <c r="J44" s="443"/>
    </row>
    <row r="45" spans="1:10">
      <c r="A45" s="438"/>
      <c r="B45" s="449" t="s">
        <v>59</v>
      </c>
      <c r="C45" s="479"/>
      <c r="D45" s="474"/>
      <c r="E45" s="440"/>
      <c r="F45" s="440"/>
      <c r="G45" s="441"/>
      <c r="H45" s="442"/>
      <c r="I45" s="443"/>
      <c r="J45" s="443"/>
    </row>
    <row r="46" spans="1:10">
      <c r="A46" s="438"/>
      <c r="B46" s="449" t="s">
        <v>60</v>
      </c>
      <c r="C46" s="479"/>
      <c r="D46" s="474"/>
      <c r="E46" s="440"/>
      <c r="F46" s="440"/>
      <c r="G46" s="441"/>
      <c r="H46" s="442"/>
      <c r="I46" s="443"/>
      <c r="J46" s="443"/>
    </row>
    <row r="47" spans="1:10">
      <c r="A47" s="438"/>
      <c r="B47" s="449" t="s">
        <v>61</v>
      </c>
      <c r="C47" s="479"/>
      <c r="D47" s="474"/>
      <c r="E47" s="440"/>
      <c r="F47" s="440"/>
      <c r="G47" s="441"/>
      <c r="H47" s="442"/>
      <c r="I47" s="443"/>
      <c r="J47" s="443"/>
    </row>
    <row r="48" spans="1:10">
      <c r="A48" s="438"/>
      <c r="B48" s="450" t="s">
        <v>62</v>
      </c>
      <c r="C48" s="479"/>
      <c r="D48" s="474"/>
      <c r="E48" s="440"/>
      <c r="F48" s="440"/>
      <c r="G48" s="441"/>
      <c r="H48" s="442"/>
      <c r="I48" s="443"/>
      <c r="J48" s="443"/>
    </row>
    <row r="49" spans="1:10" ht="34.5">
      <c r="A49" s="438"/>
      <c r="B49" s="451" t="s">
        <v>63</v>
      </c>
      <c r="C49" s="479"/>
      <c r="D49" s="474"/>
      <c r="E49" s="440"/>
      <c r="F49" s="440"/>
      <c r="G49" s="441"/>
      <c r="H49" s="442"/>
      <c r="I49" s="443"/>
      <c r="J49" s="443"/>
    </row>
    <row r="50" spans="1:10">
      <c r="A50" s="438"/>
      <c r="B50" s="451" t="s">
        <v>64</v>
      </c>
      <c r="C50" s="479"/>
      <c r="D50" s="474"/>
      <c r="E50" s="440"/>
      <c r="F50" s="440"/>
      <c r="G50" s="441"/>
      <c r="H50" s="442"/>
      <c r="I50" s="443"/>
      <c r="J50" s="443"/>
    </row>
    <row r="51" spans="1:10">
      <c r="A51" s="438"/>
      <c r="B51" s="451" t="s">
        <v>65</v>
      </c>
      <c r="C51" s="479"/>
      <c r="D51" s="474"/>
      <c r="E51" s="440"/>
      <c r="F51" s="440"/>
      <c r="G51" s="441"/>
      <c r="H51" s="442"/>
      <c r="I51" s="443"/>
      <c r="J51" s="443"/>
    </row>
    <row r="52" spans="1:10" s="462" customFormat="1">
      <c r="A52" s="456">
        <v>7</v>
      </c>
      <c r="B52" s="463" t="s">
        <v>72</v>
      </c>
      <c r="C52" s="477" t="s">
        <v>99</v>
      </c>
      <c r="D52" s="478">
        <v>3</v>
      </c>
      <c r="E52" s="458"/>
      <c r="F52" s="458"/>
      <c r="G52" s="459"/>
      <c r="H52" s="460"/>
      <c r="I52" s="461"/>
      <c r="J52" s="461"/>
    </row>
    <row r="53" spans="1:10">
      <c r="A53" s="438"/>
      <c r="B53" s="449" t="s">
        <v>73</v>
      </c>
      <c r="C53" s="479"/>
      <c r="D53" s="474"/>
      <c r="E53" s="440"/>
      <c r="F53" s="440"/>
      <c r="G53" s="441"/>
      <c r="H53" s="442"/>
      <c r="I53" s="443"/>
      <c r="J53" s="443"/>
    </row>
    <row r="54" spans="1:10">
      <c r="A54" s="438"/>
      <c r="B54" s="449" t="s">
        <v>74</v>
      </c>
      <c r="C54" s="479"/>
      <c r="D54" s="474"/>
      <c r="E54" s="440"/>
      <c r="F54" s="440"/>
      <c r="G54" s="441"/>
      <c r="H54" s="442"/>
      <c r="I54" s="443"/>
      <c r="J54" s="443"/>
    </row>
    <row r="55" spans="1:10">
      <c r="A55" s="438"/>
      <c r="B55" s="449" t="s">
        <v>75</v>
      </c>
      <c r="C55" s="479"/>
      <c r="D55" s="474"/>
      <c r="E55" s="440"/>
      <c r="F55" s="440"/>
      <c r="G55" s="441"/>
      <c r="H55" s="442"/>
      <c r="I55" s="443"/>
      <c r="J55" s="443"/>
    </row>
    <row r="56" spans="1:10">
      <c r="A56" s="438"/>
      <c r="B56" s="449" t="s">
        <v>76</v>
      </c>
      <c r="C56" s="479"/>
      <c r="D56" s="474"/>
      <c r="E56" s="440"/>
      <c r="F56" s="440"/>
      <c r="G56" s="441"/>
      <c r="H56" s="442"/>
      <c r="I56" s="443"/>
      <c r="J56" s="443"/>
    </row>
    <row r="57" spans="1:10">
      <c r="A57" s="438"/>
      <c r="B57" s="450" t="s">
        <v>77</v>
      </c>
      <c r="C57" s="479"/>
      <c r="D57" s="474"/>
      <c r="E57" s="440"/>
      <c r="F57" s="440"/>
      <c r="G57" s="441"/>
      <c r="H57" s="442"/>
      <c r="I57" s="443"/>
      <c r="J57" s="443"/>
    </row>
    <row r="58" spans="1:10" ht="34.5">
      <c r="A58" s="438"/>
      <c r="B58" s="451" t="s">
        <v>78</v>
      </c>
      <c r="C58" s="479"/>
      <c r="D58" s="474"/>
      <c r="E58" s="440"/>
      <c r="F58" s="440"/>
      <c r="G58" s="441"/>
      <c r="H58" s="442"/>
      <c r="I58" s="443"/>
      <c r="J58" s="443"/>
    </row>
    <row r="59" spans="1:10">
      <c r="A59" s="438"/>
      <c r="B59" s="449" t="s">
        <v>79</v>
      </c>
      <c r="C59" s="479"/>
      <c r="D59" s="474"/>
      <c r="E59" s="440"/>
      <c r="F59" s="440"/>
      <c r="G59" s="441"/>
      <c r="H59" s="442"/>
      <c r="I59" s="443"/>
      <c r="J59" s="443"/>
    </row>
    <row r="60" spans="1:10">
      <c r="A60" s="438"/>
      <c r="B60" s="449" t="s">
        <v>80</v>
      </c>
      <c r="C60" s="479"/>
      <c r="D60" s="474"/>
      <c r="E60" s="440"/>
      <c r="F60" s="440"/>
      <c r="G60" s="441"/>
      <c r="H60" s="442"/>
      <c r="I60" s="443"/>
      <c r="J60" s="443"/>
    </row>
    <row r="61" spans="1:10">
      <c r="A61" s="438"/>
      <c r="B61" s="449" t="s">
        <v>81</v>
      </c>
      <c r="C61" s="479"/>
      <c r="D61" s="474"/>
      <c r="E61" s="440"/>
      <c r="F61" s="440"/>
      <c r="G61" s="441"/>
      <c r="H61" s="442"/>
      <c r="I61" s="443"/>
      <c r="J61" s="443"/>
    </row>
    <row r="62" spans="1:10" s="462" customFormat="1">
      <c r="A62" s="456">
        <v>8</v>
      </c>
      <c r="B62" s="464" t="s">
        <v>82</v>
      </c>
      <c r="C62" s="477" t="s">
        <v>100</v>
      </c>
      <c r="D62" s="478">
        <v>3</v>
      </c>
      <c r="E62" s="458"/>
      <c r="F62" s="458"/>
      <c r="G62" s="459"/>
      <c r="H62" s="460"/>
      <c r="I62" s="461"/>
      <c r="J62" s="461"/>
    </row>
    <row r="63" spans="1:10">
      <c r="A63" s="438"/>
      <c r="B63" s="452" t="s">
        <v>83</v>
      </c>
      <c r="C63" s="479"/>
      <c r="D63" s="474"/>
      <c r="E63" s="440"/>
      <c r="F63" s="440"/>
      <c r="G63" s="441"/>
      <c r="H63" s="442"/>
      <c r="I63" s="443"/>
      <c r="J63" s="443"/>
    </row>
    <row r="64" spans="1:10">
      <c r="A64" s="438"/>
      <c r="B64" s="452" t="s">
        <v>84</v>
      </c>
      <c r="C64" s="479"/>
      <c r="D64" s="474"/>
      <c r="E64" s="440"/>
      <c r="F64" s="440"/>
      <c r="G64" s="441"/>
      <c r="H64" s="442"/>
      <c r="I64" s="443"/>
      <c r="J64" s="443"/>
    </row>
    <row r="65" spans="1:105">
      <c r="A65" s="438"/>
      <c r="B65" s="452" t="s">
        <v>85</v>
      </c>
      <c r="C65" s="479"/>
      <c r="D65" s="474"/>
      <c r="E65" s="440"/>
      <c r="F65" s="440"/>
      <c r="G65" s="441"/>
      <c r="H65" s="442"/>
      <c r="I65" s="443"/>
      <c r="J65" s="443"/>
    </row>
    <row r="66" spans="1:105">
      <c r="A66" s="438"/>
      <c r="B66" s="452" t="s">
        <v>86</v>
      </c>
      <c r="C66" s="479"/>
      <c r="D66" s="474"/>
      <c r="E66" s="440"/>
      <c r="F66" s="440"/>
      <c r="G66" s="441"/>
      <c r="H66" s="442"/>
      <c r="I66" s="443"/>
      <c r="J66" s="443"/>
    </row>
    <row r="67" spans="1:105">
      <c r="A67" s="438"/>
      <c r="B67" s="452" t="s">
        <v>87</v>
      </c>
      <c r="C67" s="479"/>
      <c r="D67" s="474"/>
      <c r="E67" s="440"/>
      <c r="F67" s="440"/>
      <c r="G67" s="441"/>
      <c r="H67" s="442"/>
      <c r="I67" s="443"/>
      <c r="J67" s="443"/>
    </row>
    <row r="68" spans="1:105" ht="34.5">
      <c r="A68" s="438"/>
      <c r="B68" s="452" t="s">
        <v>88</v>
      </c>
      <c r="C68" s="479"/>
      <c r="D68" s="474"/>
      <c r="E68" s="440"/>
      <c r="F68" s="440"/>
      <c r="G68" s="441"/>
      <c r="H68" s="442"/>
      <c r="I68" s="443"/>
      <c r="J68" s="443"/>
    </row>
    <row r="69" spans="1:105" ht="34.5">
      <c r="A69" s="438"/>
      <c r="B69" s="452" t="s">
        <v>89</v>
      </c>
      <c r="C69" s="479"/>
      <c r="D69" s="474"/>
      <c r="E69" s="440"/>
      <c r="F69" s="440"/>
      <c r="G69" s="441"/>
      <c r="H69" s="442"/>
      <c r="I69" s="443"/>
      <c r="J69" s="443"/>
    </row>
    <row r="70" spans="1:105" ht="34.5">
      <c r="A70" s="438"/>
      <c r="B70" s="452" t="s">
        <v>90</v>
      </c>
      <c r="C70" s="479"/>
      <c r="D70" s="474"/>
      <c r="E70" s="440"/>
      <c r="F70" s="440"/>
      <c r="G70" s="441"/>
      <c r="H70" s="442"/>
      <c r="I70" s="443"/>
      <c r="J70" s="443"/>
    </row>
    <row r="71" spans="1:105">
      <c r="A71" s="438"/>
      <c r="B71" s="452" t="s">
        <v>91</v>
      </c>
      <c r="C71" s="479"/>
      <c r="D71" s="474"/>
      <c r="E71" s="440"/>
      <c r="F71" s="440"/>
      <c r="G71" s="441"/>
      <c r="H71" s="442"/>
      <c r="I71" s="443"/>
      <c r="J71" s="443"/>
    </row>
    <row r="72" spans="1:105">
      <c r="A72" s="438"/>
      <c r="B72" s="452" t="s">
        <v>92</v>
      </c>
      <c r="C72" s="479"/>
      <c r="D72" s="474"/>
      <c r="E72" s="440"/>
      <c r="F72" s="440"/>
      <c r="G72" s="441"/>
      <c r="H72" s="442"/>
      <c r="I72" s="443"/>
      <c r="J72" s="443"/>
    </row>
    <row r="73" spans="1:105" ht="34.5">
      <c r="A73" s="438"/>
      <c r="B73" s="452" t="s">
        <v>93</v>
      </c>
      <c r="C73" s="479"/>
      <c r="D73" s="474"/>
      <c r="E73" s="440"/>
      <c r="F73" s="440"/>
      <c r="G73" s="441"/>
      <c r="H73" s="442"/>
      <c r="I73" s="443"/>
      <c r="J73" s="443"/>
    </row>
    <row r="74" spans="1:105">
      <c r="A74" s="438"/>
      <c r="B74" s="452" t="s">
        <v>94</v>
      </c>
      <c r="C74" s="479"/>
      <c r="D74" s="474"/>
      <c r="E74" s="440"/>
      <c r="F74" s="440"/>
      <c r="G74" s="441"/>
      <c r="H74" s="442"/>
      <c r="I74" s="443"/>
      <c r="J74" s="443"/>
    </row>
    <row r="75" spans="1:105" ht="34.5">
      <c r="A75" s="438"/>
      <c r="B75" s="452" t="s">
        <v>95</v>
      </c>
      <c r="C75" s="479"/>
      <c r="D75" s="474"/>
      <c r="E75" s="440"/>
      <c r="F75" s="440"/>
      <c r="G75" s="441"/>
      <c r="H75" s="442"/>
      <c r="I75" s="443"/>
      <c r="J75" s="443"/>
    </row>
    <row r="76" spans="1:105">
      <c r="A76" s="438"/>
      <c r="B76" s="452" t="s">
        <v>96</v>
      </c>
      <c r="C76" s="479"/>
      <c r="D76" s="474"/>
      <c r="E76" s="440"/>
      <c r="F76" s="440"/>
      <c r="G76" s="441"/>
      <c r="H76" s="442"/>
      <c r="I76" s="443"/>
      <c r="J76" s="443"/>
    </row>
    <row r="77" spans="1:105">
      <c r="A77" s="438"/>
      <c r="B77" s="452" t="s">
        <v>97</v>
      </c>
      <c r="C77" s="479"/>
      <c r="D77" s="474"/>
      <c r="E77" s="440"/>
      <c r="F77" s="440"/>
      <c r="G77" s="441"/>
      <c r="H77" s="442"/>
      <c r="I77" s="443"/>
      <c r="J77" s="443"/>
    </row>
    <row r="78" spans="1:105" s="462" customFormat="1">
      <c r="A78" s="456">
        <v>9</v>
      </c>
      <c r="B78" s="465" t="s">
        <v>98</v>
      </c>
      <c r="C78" s="477" t="s">
        <v>101</v>
      </c>
      <c r="D78" s="478">
        <v>3</v>
      </c>
      <c r="E78" s="458"/>
      <c r="F78" s="458"/>
      <c r="G78" s="459"/>
      <c r="H78" s="460"/>
      <c r="I78" s="461"/>
      <c r="J78" s="461"/>
    </row>
    <row r="79" spans="1:105" s="472" customFormat="1">
      <c r="A79" s="486" t="s">
        <v>13</v>
      </c>
      <c r="B79" s="435" t="s">
        <v>717</v>
      </c>
      <c r="C79" s="480"/>
      <c r="D79" s="480"/>
      <c r="K79" s="494"/>
      <c r="L79" s="494"/>
      <c r="M79" s="494"/>
      <c r="N79" s="494"/>
      <c r="O79" s="494"/>
      <c r="P79" s="494"/>
      <c r="Q79" s="494"/>
      <c r="R79" s="494"/>
      <c r="S79" s="494"/>
      <c r="T79" s="494"/>
      <c r="U79" s="494"/>
      <c r="V79" s="494"/>
      <c r="W79" s="494"/>
      <c r="X79" s="494"/>
      <c r="Y79" s="494"/>
      <c r="Z79" s="494"/>
      <c r="AA79" s="494"/>
      <c r="AB79" s="494"/>
      <c r="AC79" s="494"/>
      <c r="AD79" s="494"/>
      <c r="AE79" s="494"/>
      <c r="AF79" s="494"/>
      <c r="AG79" s="494"/>
      <c r="AH79" s="494"/>
      <c r="AI79" s="494"/>
      <c r="AJ79" s="494"/>
      <c r="AK79" s="494"/>
      <c r="AL79" s="494"/>
      <c r="AM79" s="494"/>
      <c r="AN79" s="494"/>
      <c r="AO79" s="494"/>
      <c r="AP79" s="494"/>
      <c r="AQ79" s="494"/>
      <c r="AR79" s="494"/>
      <c r="AS79" s="494"/>
      <c r="AT79" s="494"/>
      <c r="AU79" s="494"/>
      <c r="AV79" s="494"/>
      <c r="AW79" s="494"/>
      <c r="AX79" s="494"/>
      <c r="AY79" s="494"/>
      <c r="AZ79" s="494"/>
      <c r="BA79" s="494"/>
      <c r="BB79" s="494"/>
      <c r="BC79" s="494"/>
      <c r="BD79" s="494"/>
      <c r="BE79" s="494"/>
      <c r="BF79" s="494"/>
      <c r="BG79" s="494"/>
      <c r="BH79" s="494"/>
      <c r="BI79" s="494"/>
      <c r="BJ79" s="494"/>
      <c r="BK79" s="494"/>
      <c r="BL79" s="494"/>
      <c r="BM79" s="494"/>
      <c r="BN79" s="494"/>
      <c r="BO79" s="494"/>
      <c r="BP79" s="494"/>
      <c r="BQ79" s="494"/>
      <c r="BR79" s="494"/>
      <c r="BS79" s="494"/>
      <c r="BT79" s="494"/>
      <c r="BU79" s="494"/>
      <c r="BV79" s="494"/>
      <c r="BW79" s="494"/>
      <c r="BX79" s="494"/>
      <c r="BY79" s="494"/>
      <c r="BZ79" s="494"/>
      <c r="CA79" s="494"/>
      <c r="CB79" s="494"/>
      <c r="CC79" s="494"/>
      <c r="CD79" s="494"/>
      <c r="CE79" s="494"/>
      <c r="CF79" s="494"/>
      <c r="CG79" s="494"/>
      <c r="CH79" s="494"/>
      <c r="CI79" s="494"/>
      <c r="CJ79" s="494"/>
      <c r="CK79" s="494"/>
      <c r="CL79" s="494"/>
      <c r="CM79" s="494"/>
      <c r="CN79" s="494"/>
      <c r="CO79" s="494"/>
      <c r="CP79" s="494"/>
      <c r="CQ79" s="494"/>
      <c r="CR79" s="494"/>
      <c r="CS79" s="494"/>
      <c r="CT79" s="494"/>
      <c r="CU79" s="494"/>
      <c r="CV79" s="494"/>
      <c r="CW79" s="494"/>
      <c r="CX79" s="494"/>
      <c r="CY79" s="494"/>
      <c r="CZ79" s="494"/>
      <c r="DA79" s="494"/>
    </row>
    <row r="80" spans="1:105" s="462" customFormat="1">
      <c r="A80" s="466">
        <v>1</v>
      </c>
      <c r="B80" s="467" t="s">
        <v>494</v>
      </c>
      <c r="C80" s="481" t="s">
        <v>18</v>
      </c>
      <c r="D80" s="482">
        <v>2</v>
      </c>
      <c r="E80" s="468"/>
      <c r="F80" s="468"/>
      <c r="G80" s="459"/>
      <c r="H80" s="469"/>
      <c r="I80" s="461"/>
      <c r="J80" s="461"/>
    </row>
    <row r="81" spans="1:10" ht="86.25">
      <c r="A81" s="438"/>
      <c r="B81" s="454" t="s">
        <v>503</v>
      </c>
      <c r="C81" s="483"/>
      <c r="D81" s="474"/>
      <c r="E81" s="440"/>
      <c r="F81" s="440"/>
      <c r="G81" s="441"/>
      <c r="H81" s="453"/>
      <c r="I81" s="443"/>
      <c r="J81" s="443"/>
    </row>
    <row r="82" spans="1:10" s="462" customFormat="1">
      <c r="A82" s="466">
        <v>2</v>
      </c>
      <c r="B82" s="467" t="s">
        <v>495</v>
      </c>
      <c r="C82" s="481" t="s">
        <v>18</v>
      </c>
      <c r="D82" s="482">
        <v>1</v>
      </c>
      <c r="E82" s="468"/>
      <c r="F82" s="468"/>
      <c r="G82" s="459"/>
      <c r="H82" s="469"/>
      <c r="I82" s="461"/>
      <c r="J82" s="461"/>
    </row>
    <row r="83" spans="1:10" ht="138">
      <c r="A83" s="438"/>
      <c r="B83" s="454" t="s">
        <v>504</v>
      </c>
      <c r="C83" s="483"/>
      <c r="D83" s="474"/>
      <c r="E83" s="440"/>
      <c r="F83" s="440"/>
      <c r="G83" s="445"/>
      <c r="H83" s="453"/>
      <c r="I83" s="443"/>
      <c r="J83" s="443"/>
    </row>
    <row r="84" spans="1:10" s="462" customFormat="1">
      <c r="A84" s="466">
        <v>3</v>
      </c>
      <c r="B84" s="467" t="s">
        <v>496</v>
      </c>
      <c r="C84" s="481" t="s">
        <v>18</v>
      </c>
      <c r="D84" s="482">
        <v>3</v>
      </c>
      <c r="E84" s="468"/>
      <c r="F84" s="468"/>
      <c r="G84" s="470"/>
      <c r="H84" s="469"/>
      <c r="I84" s="461"/>
      <c r="J84" s="461"/>
    </row>
    <row r="85" spans="1:10" ht="120.75">
      <c r="A85" s="438"/>
      <c r="B85" s="454" t="s">
        <v>505</v>
      </c>
      <c r="C85" s="483"/>
      <c r="D85" s="474"/>
      <c r="E85" s="440"/>
      <c r="F85" s="440"/>
      <c r="G85" s="445"/>
      <c r="H85" s="453"/>
      <c r="I85" s="443"/>
      <c r="J85" s="443"/>
    </row>
    <row r="86" spans="1:10">
      <c r="A86" s="486" t="s">
        <v>25</v>
      </c>
      <c r="B86" s="435" t="s">
        <v>899</v>
      </c>
      <c r="C86" s="483"/>
      <c r="D86" s="474"/>
      <c r="E86" s="440"/>
      <c r="F86" s="440"/>
      <c r="G86" s="445"/>
      <c r="H86" s="453"/>
      <c r="I86" s="443"/>
      <c r="J86" s="443"/>
    </row>
    <row r="87" spans="1:10" ht="310.5">
      <c r="A87" s="466">
        <v>1</v>
      </c>
      <c r="B87" s="454" t="s">
        <v>900</v>
      </c>
      <c r="C87" s="481" t="s">
        <v>18</v>
      </c>
      <c r="D87" s="482">
        <v>1</v>
      </c>
      <c r="E87" s="440"/>
      <c r="F87" s="440"/>
      <c r="G87" s="445"/>
      <c r="H87" s="453"/>
      <c r="I87" s="443"/>
      <c r="J87" s="443"/>
    </row>
    <row r="88" spans="1:10">
      <c r="A88" s="434" t="s">
        <v>253</v>
      </c>
      <c r="B88" s="435" t="s">
        <v>529</v>
      </c>
      <c r="C88" s="473"/>
      <c r="D88" s="474"/>
      <c r="E88" s="444"/>
      <c r="F88" s="444"/>
      <c r="G88" s="445"/>
      <c r="H88" s="446"/>
      <c r="I88" s="447"/>
      <c r="J88" s="447"/>
    </row>
    <row r="89" spans="1:10" ht="69">
      <c r="A89" s="438">
        <v>1</v>
      </c>
      <c r="B89" s="439" t="s">
        <v>530</v>
      </c>
      <c r="C89" s="473" t="s">
        <v>531</v>
      </c>
      <c r="D89" s="487">
        <v>17.600000000000001</v>
      </c>
      <c r="E89" s="440"/>
      <c r="F89" s="440"/>
      <c r="G89" s="441"/>
      <c r="H89" s="442"/>
      <c r="I89" s="443"/>
      <c r="J89" s="443"/>
    </row>
    <row r="90" spans="1:10" ht="103.5">
      <c r="A90" s="438">
        <v>2</v>
      </c>
      <c r="B90" s="439" t="s">
        <v>532</v>
      </c>
      <c r="C90" s="473" t="s">
        <v>531</v>
      </c>
      <c r="D90" s="488">
        <v>14.96</v>
      </c>
      <c r="E90" s="440"/>
      <c r="F90" s="440"/>
      <c r="G90" s="441"/>
      <c r="H90" s="442"/>
      <c r="I90" s="443"/>
      <c r="J90" s="443"/>
    </row>
    <row r="91" spans="1:10" ht="86.25">
      <c r="A91" s="438">
        <v>3</v>
      </c>
      <c r="B91" s="439" t="s">
        <v>533</v>
      </c>
      <c r="C91" s="473" t="s">
        <v>531</v>
      </c>
      <c r="D91" s="488">
        <v>7.04</v>
      </c>
      <c r="E91" s="440"/>
      <c r="F91" s="440"/>
      <c r="G91" s="441"/>
      <c r="H91" s="442"/>
      <c r="I91" s="443"/>
      <c r="J91" s="443"/>
    </row>
    <row r="92" spans="1:10">
      <c r="A92" s="434" t="s">
        <v>283</v>
      </c>
      <c r="B92" s="435" t="s">
        <v>534</v>
      </c>
      <c r="C92" s="473"/>
      <c r="D92" s="474"/>
      <c r="E92" s="440"/>
      <c r="F92" s="440"/>
      <c r="G92" s="441"/>
      <c r="H92" s="442"/>
      <c r="I92" s="443"/>
      <c r="J92" s="443"/>
    </row>
    <row r="93" spans="1:10">
      <c r="A93" s="438">
        <v>1</v>
      </c>
      <c r="B93" s="454" t="s">
        <v>806</v>
      </c>
      <c r="C93" s="473" t="s">
        <v>18</v>
      </c>
      <c r="D93" s="488">
        <v>3</v>
      </c>
      <c r="E93" s="440"/>
      <c r="F93" s="440"/>
      <c r="G93" s="441"/>
      <c r="H93" s="442"/>
      <c r="I93" s="443"/>
      <c r="J93" s="443"/>
    </row>
    <row r="94" spans="1:10">
      <c r="A94" s="438">
        <v>2</v>
      </c>
      <c r="B94" s="454" t="s">
        <v>807</v>
      </c>
      <c r="C94" s="473" t="s">
        <v>258</v>
      </c>
      <c r="D94" s="488">
        <v>1794</v>
      </c>
      <c r="E94" s="440"/>
      <c r="F94" s="440"/>
      <c r="G94" s="441"/>
      <c r="H94" s="442"/>
      <c r="I94" s="443"/>
      <c r="J94" s="443"/>
    </row>
    <row r="95" spans="1:10">
      <c r="A95" s="438">
        <v>3</v>
      </c>
      <c r="B95" s="454" t="s">
        <v>808</v>
      </c>
      <c r="C95" s="473" t="s">
        <v>258</v>
      </c>
      <c r="D95" s="488">
        <v>8</v>
      </c>
      <c r="E95" s="440"/>
      <c r="F95" s="440"/>
      <c r="G95" s="441"/>
      <c r="H95" s="442"/>
      <c r="I95" s="443"/>
      <c r="J95" s="443"/>
    </row>
    <row r="96" spans="1:10">
      <c r="A96" s="438">
        <v>4</v>
      </c>
      <c r="B96" s="454" t="s">
        <v>809</v>
      </c>
      <c r="C96" s="473" t="s">
        <v>258</v>
      </c>
      <c r="D96" s="488">
        <v>24</v>
      </c>
      <c r="E96" s="440"/>
      <c r="F96" s="440"/>
      <c r="G96" s="441"/>
      <c r="H96" s="442"/>
      <c r="I96" s="443"/>
      <c r="J96" s="443"/>
    </row>
    <row r="97" spans="1:10">
      <c r="A97" s="438">
        <v>5</v>
      </c>
      <c r="B97" s="454" t="s">
        <v>810</v>
      </c>
      <c r="C97" s="473" t="s">
        <v>698</v>
      </c>
      <c r="D97" s="488">
        <v>1.3860000000000001</v>
      </c>
      <c r="E97" s="440"/>
      <c r="F97" s="440"/>
      <c r="G97" s="441"/>
      <c r="H97" s="442"/>
      <c r="I97" s="443"/>
      <c r="J97" s="443"/>
    </row>
    <row r="98" spans="1:10">
      <c r="A98" s="438">
        <v>6</v>
      </c>
      <c r="B98" s="454" t="s">
        <v>811</v>
      </c>
      <c r="C98" s="473" t="s">
        <v>20</v>
      </c>
      <c r="D98" s="488">
        <v>151.5</v>
      </c>
      <c r="E98" s="440"/>
      <c r="F98" s="440"/>
      <c r="G98" s="441"/>
      <c r="H98" s="442"/>
      <c r="I98" s="443"/>
      <c r="J98" s="443"/>
    </row>
    <row r="99" spans="1:10">
      <c r="A99" s="438">
        <v>7</v>
      </c>
      <c r="B99" s="454" t="s">
        <v>812</v>
      </c>
      <c r="C99" s="473" t="s">
        <v>20</v>
      </c>
      <c r="D99" s="488">
        <v>3585.5</v>
      </c>
      <c r="E99" s="440"/>
      <c r="F99" s="440"/>
      <c r="G99" s="441"/>
      <c r="H99" s="442"/>
      <c r="I99" s="443"/>
      <c r="J99" s="443"/>
    </row>
    <row r="100" spans="1:10">
      <c r="A100" s="438">
        <v>8</v>
      </c>
      <c r="B100" s="454" t="s">
        <v>813</v>
      </c>
      <c r="C100" s="473" t="s">
        <v>20</v>
      </c>
      <c r="D100" s="488">
        <v>727.2</v>
      </c>
      <c r="E100" s="440"/>
      <c r="F100" s="440"/>
      <c r="G100" s="441"/>
      <c r="H100" s="442"/>
      <c r="I100" s="443"/>
      <c r="J100" s="443"/>
    </row>
    <row r="101" spans="1:10">
      <c r="A101" s="438">
        <v>9</v>
      </c>
      <c r="B101" s="454" t="s">
        <v>814</v>
      </c>
      <c r="C101" s="473" t="s">
        <v>20</v>
      </c>
      <c r="D101" s="488">
        <v>323.2</v>
      </c>
      <c r="E101" s="440"/>
      <c r="F101" s="440"/>
      <c r="G101" s="441"/>
      <c r="H101" s="442"/>
      <c r="I101" s="443"/>
      <c r="J101" s="443"/>
    </row>
    <row r="102" spans="1:10">
      <c r="A102" s="438">
        <v>10</v>
      </c>
      <c r="B102" s="454" t="s">
        <v>815</v>
      </c>
      <c r="C102" s="473" t="s">
        <v>258</v>
      </c>
      <c r="D102" s="488">
        <v>16</v>
      </c>
      <c r="E102" s="440"/>
      <c r="F102" s="440"/>
      <c r="G102" s="441"/>
      <c r="H102" s="442"/>
      <c r="I102" s="443"/>
      <c r="J102" s="443"/>
    </row>
    <row r="103" spans="1:10">
      <c r="A103" s="438">
        <v>11</v>
      </c>
      <c r="B103" s="454" t="s">
        <v>816</v>
      </c>
      <c r="C103" s="473" t="s">
        <v>20</v>
      </c>
      <c r="D103" s="488">
        <v>5656</v>
      </c>
      <c r="E103" s="440"/>
      <c r="F103" s="440"/>
      <c r="G103" s="441"/>
      <c r="H103" s="442"/>
      <c r="I103" s="443"/>
      <c r="J103" s="443"/>
    </row>
    <row r="104" spans="1:10">
      <c r="A104" s="438">
        <v>12</v>
      </c>
      <c r="B104" s="454" t="s">
        <v>817</v>
      </c>
      <c r="C104" s="473" t="s">
        <v>258</v>
      </c>
      <c r="D104" s="488">
        <v>5096</v>
      </c>
      <c r="E104" s="440"/>
      <c r="F104" s="440"/>
      <c r="G104" s="441"/>
      <c r="H104" s="442"/>
      <c r="I104" s="443"/>
      <c r="J104" s="443"/>
    </row>
    <row r="105" spans="1:10">
      <c r="A105" s="438">
        <v>13</v>
      </c>
      <c r="B105" s="454" t="s">
        <v>818</v>
      </c>
      <c r="C105" s="473" t="s">
        <v>698</v>
      </c>
      <c r="D105" s="488">
        <v>22.226000000000003</v>
      </c>
      <c r="E105" s="440"/>
      <c r="F105" s="440"/>
      <c r="G105" s="441"/>
      <c r="H105" s="442"/>
      <c r="I105" s="443"/>
      <c r="J105" s="443"/>
    </row>
    <row r="106" spans="1:10">
      <c r="A106" s="438">
        <v>14</v>
      </c>
      <c r="B106" s="454" t="s">
        <v>819</v>
      </c>
      <c r="C106" s="473" t="s">
        <v>258</v>
      </c>
      <c r="D106" s="488">
        <v>33</v>
      </c>
      <c r="E106" s="440"/>
      <c r="F106" s="440"/>
      <c r="G106" s="441"/>
      <c r="H106" s="442"/>
      <c r="I106" s="443"/>
      <c r="J106" s="443"/>
    </row>
    <row r="107" spans="1:10">
      <c r="A107" s="438">
        <v>15</v>
      </c>
      <c r="B107" s="454" t="s">
        <v>820</v>
      </c>
      <c r="C107" s="473" t="s">
        <v>18</v>
      </c>
      <c r="D107" s="488">
        <v>4</v>
      </c>
      <c r="E107" s="440"/>
      <c r="F107" s="440"/>
      <c r="G107" s="441"/>
      <c r="H107" s="442"/>
      <c r="I107" s="443"/>
      <c r="J107" s="443"/>
    </row>
    <row r="108" spans="1:10">
      <c r="A108" s="438">
        <v>16</v>
      </c>
      <c r="B108" s="454" t="s">
        <v>821</v>
      </c>
      <c r="C108" s="473" t="s">
        <v>18</v>
      </c>
      <c r="D108" s="488">
        <v>4</v>
      </c>
      <c r="E108" s="440"/>
      <c r="F108" s="440"/>
      <c r="G108" s="441"/>
      <c r="H108" s="442"/>
      <c r="I108" s="443"/>
      <c r="J108" s="443"/>
    </row>
    <row r="109" spans="1:10">
      <c r="A109" s="438">
        <v>17</v>
      </c>
      <c r="B109" s="454" t="s">
        <v>822</v>
      </c>
      <c r="C109" s="473" t="s">
        <v>18</v>
      </c>
      <c r="D109" s="488">
        <v>4</v>
      </c>
      <c r="E109" s="440"/>
      <c r="F109" s="440"/>
      <c r="G109" s="441"/>
      <c r="H109" s="442"/>
      <c r="I109" s="443"/>
      <c r="J109" s="443"/>
    </row>
    <row r="110" spans="1:10">
      <c r="A110" s="438">
        <v>18</v>
      </c>
      <c r="B110" s="454" t="s">
        <v>823</v>
      </c>
      <c r="C110" s="473" t="s">
        <v>24</v>
      </c>
      <c r="D110" s="488">
        <v>11</v>
      </c>
      <c r="E110" s="440"/>
      <c r="F110" s="440"/>
      <c r="G110" s="441"/>
      <c r="H110" s="442"/>
      <c r="I110" s="443"/>
      <c r="J110" s="443"/>
    </row>
    <row r="111" spans="1:10">
      <c r="A111" s="438">
        <v>19</v>
      </c>
      <c r="B111" s="454" t="s">
        <v>824</v>
      </c>
      <c r="C111" s="473" t="s">
        <v>258</v>
      </c>
      <c r="D111" s="488">
        <v>4</v>
      </c>
      <c r="E111" s="440"/>
      <c r="F111" s="440"/>
      <c r="G111" s="441"/>
      <c r="H111" s="442"/>
      <c r="I111" s="443"/>
      <c r="J111" s="443"/>
    </row>
    <row r="112" spans="1:10">
      <c r="A112" s="438">
        <v>20</v>
      </c>
      <c r="B112" s="454" t="s">
        <v>825</v>
      </c>
      <c r="C112" s="473" t="s">
        <v>258</v>
      </c>
      <c r="D112" s="488">
        <v>39</v>
      </c>
      <c r="E112" s="440"/>
      <c r="F112" s="440"/>
      <c r="G112" s="441"/>
      <c r="H112" s="442"/>
      <c r="I112" s="443"/>
      <c r="J112" s="443"/>
    </row>
    <row r="113" spans="1:10">
      <c r="A113" s="438">
        <v>21</v>
      </c>
      <c r="B113" s="454" t="s">
        <v>826</v>
      </c>
      <c r="C113" s="473" t="s">
        <v>258</v>
      </c>
      <c r="D113" s="488">
        <v>6</v>
      </c>
      <c r="E113" s="440"/>
      <c r="F113" s="440"/>
      <c r="G113" s="441"/>
      <c r="H113" s="442"/>
      <c r="I113" s="443"/>
      <c r="J113" s="443"/>
    </row>
    <row r="114" spans="1:10">
      <c r="A114" s="438">
        <v>22</v>
      </c>
      <c r="B114" s="454" t="s">
        <v>827</v>
      </c>
      <c r="C114" s="473" t="s">
        <v>258</v>
      </c>
      <c r="D114" s="488">
        <v>3</v>
      </c>
      <c r="E114" s="440"/>
      <c r="F114" s="440"/>
      <c r="G114" s="441"/>
      <c r="H114" s="442"/>
      <c r="I114" s="443"/>
      <c r="J114" s="443"/>
    </row>
    <row r="115" spans="1:10">
      <c r="A115" s="438">
        <v>23</v>
      </c>
      <c r="B115" s="454" t="s">
        <v>828</v>
      </c>
      <c r="C115" s="473" t="s">
        <v>258</v>
      </c>
      <c r="D115" s="488">
        <v>2</v>
      </c>
      <c r="E115" s="440"/>
      <c r="F115" s="440"/>
      <c r="G115" s="441"/>
      <c r="H115" s="442"/>
      <c r="I115" s="443"/>
      <c r="J115" s="443"/>
    </row>
    <row r="116" spans="1:10">
      <c r="A116" s="438">
        <v>24</v>
      </c>
      <c r="B116" s="454" t="s">
        <v>829</v>
      </c>
      <c r="C116" s="473" t="s">
        <v>258</v>
      </c>
      <c r="D116" s="488">
        <v>2</v>
      </c>
      <c r="E116" s="440"/>
      <c r="F116" s="440"/>
      <c r="G116" s="441"/>
      <c r="H116" s="442"/>
      <c r="I116" s="443"/>
      <c r="J116" s="443"/>
    </row>
    <row r="117" spans="1:10">
      <c r="A117" s="438">
        <v>25</v>
      </c>
      <c r="B117" s="454" t="s">
        <v>830</v>
      </c>
      <c r="C117" s="473" t="s">
        <v>258</v>
      </c>
      <c r="D117" s="488">
        <v>1</v>
      </c>
      <c r="E117" s="440"/>
      <c r="F117" s="440"/>
      <c r="G117" s="441"/>
      <c r="H117" s="442"/>
      <c r="I117" s="443"/>
      <c r="J117" s="443"/>
    </row>
    <row r="118" spans="1:10">
      <c r="A118" s="438">
        <v>26</v>
      </c>
      <c r="B118" s="454" t="s">
        <v>831</v>
      </c>
      <c r="C118" s="473" t="s">
        <v>258</v>
      </c>
      <c r="D118" s="488">
        <v>1</v>
      </c>
      <c r="E118" s="440"/>
      <c r="F118" s="440"/>
      <c r="G118" s="441"/>
      <c r="H118" s="442"/>
      <c r="I118" s="443"/>
      <c r="J118" s="443"/>
    </row>
    <row r="119" spans="1:10">
      <c r="A119" s="438">
        <v>27</v>
      </c>
      <c r="B119" s="454" t="s">
        <v>832</v>
      </c>
      <c r="C119" s="473" t="s">
        <v>258</v>
      </c>
      <c r="D119" s="488">
        <v>2</v>
      </c>
      <c r="E119" s="440"/>
      <c r="F119" s="440"/>
      <c r="G119" s="441"/>
      <c r="H119" s="442"/>
      <c r="I119" s="443"/>
      <c r="J119" s="443"/>
    </row>
    <row r="120" spans="1:10">
      <c r="A120" s="438">
        <v>28</v>
      </c>
      <c r="B120" s="454" t="s">
        <v>833</v>
      </c>
      <c r="C120" s="473" t="s">
        <v>258</v>
      </c>
      <c r="D120" s="488">
        <v>3</v>
      </c>
      <c r="E120" s="440"/>
      <c r="F120" s="440"/>
      <c r="G120" s="441"/>
      <c r="H120" s="442"/>
      <c r="I120" s="443"/>
      <c r="J120" s="443"/>
    </row>
    <row r="121" spans="1:10">
      <c r="A121" s="438">
        <v>29</v>
      </c>
      <c r="B121" s="454" t="s">
        <v>834</v>
      </c>
      <c r="C121" s="473" t="s">
        <v>258</v>
      </c>
      <c r="D121" s="488">
        <v>8</v>
      </c>
      <c r="E121" s="440"/>
      <c r="F121" s="440"/>
      <c r="G121" s="441"/>
      <c r="H121" s="442"/>
      <c r="I121" s="443"/>
      <c r="J121" s="443"/>
    </row>
    <row r="122" spans="1:10">
      <c r="A122" s="438">
        <v>30</v>
      </c>
      <c r="B122" s="454" t="s">
        <v>835</v>
      </c>
      <c r="C122" s="473" t="s">
        <v>258</v>
      </c>
      <c r="D122" s="488">
        <v>4</v>
      </c>
      <c r="E122" s="440"/>
      <c r="F122" s="440"/>
      <c r="G122" s="441"/>
      <c r="H122" s="442"/>
      <c r="I122" s="443"/>
      <c r="J122" s="443"/>
    </row>
    <row r="123" spans="1:10">
      <c r="A123" s="438">
        <v>31</v>
      </c>
      <c r="B123" s="454" t="s">
        <v>836</v>
      </c>
      <c r="C123" s="473" t="s">
        <v>258</v>
      </c>
      <c r="D123" s="488">
        <v>13</v>
      </c>
      <c r="E123" s="440"/>
      <c r="F123" s="440"/>
      <c r="G123" s="441"/>
      <c r="H123" s="442"/>
      <c r="I123" s="443"/>
      <c r="J123" s="443"/>
    </row>
    <row r="124" spans="1:10">
      <c r="A124" s="438">
        <v>32</v>
      </c>
      <c r="B124" s="454" t="s">
        <v>837</v>
      </c>
      <c r="C124" s="473" t="s">
        <v>258</v>
      </c>
      <c r="D124" s="488">
        <v>12</v>
      </c>
      <c r="E124" s="440"/>
      <c r="F124" s="440"/>
      <c r="G124" s="441"/>
      <c r="H124" s="442"/>
      <c r="I124" s="443"/>
      <c r="J124" s="443"/>
    </row>
    <row r="125" spans="1:10">
      <c r="A125" s="438">
        <v>33</v>
      </c>
      <c r="B125" s="454" t="s">
        <v>838</v>
      </c>
      <c r="C125" s="473" t="s">
        <v>258</v>
      </c>
      <c r="D125" s="488">
        <v>20</v>
      </c>
      <c r="E125" s="440"/>
      <c r="F125" s="440"/>
      <c r="G125" s="441"/>
      <c r="H125" s="442"/>
      <c r="I125" s="443"/>
      <c r="J125" s="443"/>
    </row>
    <row r="126" spans="1:10">
      <c r="A126" s="438">
        <v>34</v>
      </c>
      <c r="B126" s="454" t="s">
        <v>839</v>
      </c>
      <c r="C126" s="473" t="s">
        <v>258</v>
      </c>
      <c r="D126" s="488">
        <v>1</v>
      </c>
      <c r="E126" s="440"/>
      <c r="F126" s="440"/>
      <c r="G126" s="441"/>
      <c r="H126" s="442"/>
      <c r="I126" s="443"/>
      <c r="J126" s="443"/>
    </row>
    <row r="127" spans="1:10">
      <c r="A127" s="438">
        <v>35</v>
      </c>
      <c r="B127" s="454" t="s">
        <v>840</v>
      </c>
      <c r="C127" s="473" t="s">
        <v>258</v>
      </c>
      <c r="D127" s="488">
        <v>119</v>
      </c>
      <c r="E127" s="440"/>
      <c r="F127" s="440"/>
      <c r="G127" s="441"/>
      <c r="H127" s="442"/>
      <c r="I127" s="443"/>
      <c r="J127" s="443"/>
    </row>
    <row r="128" spans="1:10">
      <c r="A128" s="438">
        <v>36</v>
      </c>
      <c r="B128" s="454" t="s">
        <v>841</v>
      </c>
      <c r="C128" s="473" t="s">
        <v>531</v>
      </c>
      <c r="D128" s="488">
        <v>900</v>
      </c>
      <c r="E128" s="440"/>
      <c r="F128" s="440"/>
      <c r="G128" s="441"/>
      <c r="H128" s="442"/>
      <c r="I128" s="443"/>
      <c r="J128" s="443"/>
    </row>
    <row r="129" spans="1:10">
      <c r="A129" s="438">
        <v>37</v>
      </c>
      <c r="B129" s="454" t="s">
        <v>842</v>
      </c>
      <c r="C129" s="473" t="s">
        <v>531</v>
      </c>
      <c r="D129" s="488">
        <v>5865</v>
      </c>
      <c r="E129" s="440"/>
      <c r="F129" s="440"/>
      <c r="G129" s="441"/>
      <c r="H129" s="442"/>
      <c r="I129" s="443"/>
      <c r="J129" s="443"/>
    </row>
    <row r="130" spans="1:10">
      <c r="A130" s="438">
        <v>38</v>
      </c>
      <c r="B130" s="454" t="s">
        <v>843</v>
      </c>
      <c r="C130" s="473" t="s">
        <v>531</v>
      </c>
      <c r="D130" s="488">
        <v>290</v>
      </c>
      <c r="E130" s="440"/>
      <c r="F130" s="440"/>
      <c r="G130" s="441"/>
      <c r="H130" s="442"/>
      <c r="I130" s="443"/>
      <c r="J130" s="443"/>
    </row>
    <row r="131" spans="1:10">
      <c r="A131" s="438">
        <v>39</v>
      </c>
      <c r="B131" s="454" t="s">
        <v>844</v>
      </c>
      <c r="C131" s="473" t="s">
        <v>531</v>
      </c>
      <c r="D131" s="488">
        <v>450</v>
      </c>
      <c r="E131" s="440"/>
      <c r="F131" s="440"/>
      <c r="G131" s="441"/>
      <c r="H131" s="442"/>
      <c r="I131" s="443"/>
      <c r="J131" s="443"/>
    </row>
    <row r="132" spans="1:10">
      <c r="A132" s="438">
        <v>40</v>
      </c>
      <c r="B132" s="454" t="s">
        <v>845</v>
      </c>
      <c r="C132" s="473" t="s">
        <v>20</v>
      </c>
      <c r="D132" s="488">
        <v>1377</v>
      </c>
      <c r="E132" s="440"/>
      <c r="F132" s="440"/>
      <c r="G132" s="441"/>
      <c r="H132" s="442"/>
      <c r="I132" s="443"/>
      <c r="J132" s="443"/>
    </row>
    <row r="133" spans="1:10">
      <c r="A133" s="438">
        <v>41</v>
      </c>
      <c r="B133" s="454" t="s">
        <v>846</v>
      </c>
      <c r="C133" s="473" t="s">
        <v>20</v>
      </c>
      <c r="D133" s="488">
        <v>969</v>
      </c>
      <c r="E133" s="440"/>
      <c r="F133" s="440"/>
      <c r="G133" s="441"/>
      <c r="H133" s="442"/>
      <c r="I133" s="443"/>
      <c r="J133" s="443"/>
    </row>
    <row r="134" spans="1:10">
      <c r="A134" s="438">
        <v>42</v>
      </c>
      <c r="B134" s="454" t="s">
        <v>847</v>
      </c>
      <c r="C134" s="473" t="s">
        <v>531</v>
      </c>
      <c r="D134" s="488">
        <v>2990</v>
      </c>
      <c r="E134" s="440"/>
      <c r="F134" s="440"/>
      <c r="G134" s="441"/>
      <c r="H134" s="442"/>
      <c r="I134" s="443"/>
      <c r="J134" s="443"/>
    </row>
    <row r="135" spans="1:10">
      <c r="A135" s="438">
        <v>43</v>
      </c>
      <c r="B135" s="454" t="s">
        <v>848</v>
      </c>
      <c r="C135" s="473" t="s">
        <v>531</v>
      </c>
      <c r="D135" s="488">
        <v>7020</v>
      </c>
      <c r="E135" s="440"/>
      <c r="F135" s="440"/>
      <c r="G135" s="441"/>
      <c r="H135" s="442"/>
      <c r="I135" s="443"/>
      <c r="J135" s="443"/>
    </row>
    <row r="136" spans="1:10">
      <c r="A136" s="438">
        <v>44</v>
      </c>
      <c r="B136" s="454" t="s">
        <v>849</v>
      </c>
      <c r="C136" s="473" t="s">
        <v>258</v>
      </c>
      <c r="D136" s="488">
        <v>3</v>
      </c>
      <c r="E136" s="440"/>
      <c r="F136" s="440"/>
      <c r="G136" s="441"/>
      <c r="H136" s="442"/>
      <c r="I136" s="443"/>
      <c r="J136" s="443"/>
    </row>
    <row r="137" spans="1:10">
      <c r="A137" s="438">
        <v>45</v>
      </c>
      <c r="B137" s="454" t="s">
        <v>850</v>
      </c>
      <c r="C137" s="473" t="s">
        <v>258</v>
      </c>
      <c r="D137" s="488">
        <v>12</v>
      </c>
      <c r="E137" s="440"/>
      <c r="F137" s="440"/>
      <c r="G137" s="441"/>
      <c r="H137" s="442"/>
      <c r="I137" s="443"/>
      <c r="J137" s="443"/>
    </row>
    <row r="138" spans="1:10">
      <c r="A138" s="438">
        <v>46</v>
      </c>
      <c r="B138" s="454" t="s">
        <v>851</v>
      </c>
      <c r="C138" s="473" t="s">
        <v>258</v>
      </c>
      <c r="D138" s="488">
        <v>1</v>
      </c>
      <c r="E138" s="440"/>
      <c r="F138" s="440"/>
      <c r="G138" s="441"/>
      <c r="H138" s="442"/>
      <c r="I138" s="443"/>
      <c r="J138" s="443"/>
    </row>
    <row r="139" spans="1:10">
      <c r="A139" s="438">
        <v>47</v>
      </c>
      <c r="B139" s="454" t="s">
        <v>852</v>
      </c>
      <c r="C139" s="473" t="s">
        <v>258</v>
      </c>
      <c r="D139" s="488">
        <v>2</v>
      </c>
      <c r="E139" s="440"/>
      <c r="F139" s="440"/>
      <c r="G139" s="441"/>
      <c r="H139" s="442"/>
      <c r="I139" s="443"/>
      <c r="J139" s="443"/>
    </row>
    <row r="140" spans="1:10">
      <c r="A140" s="438">
        <v>48</v>
      </c>
      <c r="B140" s="454" t="s">
        <v>853</v>
      </c>
      <c r="C140" s="473" t="s">
        <v>258</v>
      </c>
      <c r="D140" s="488">
        <v>3</v>
      </c>
      <c r="E140" s="440"/>
      <c r="F140" s="440"/>
      <c r="G140" s="441"/>
      <c r="H140" s="442"/>
      <c r="I140" s="443"/>
      <c r="J140" s="443"/>
    </row>
    <row r="141" spans="1:10">
      <c r="A141" s="438">
        <v>49</v>
      </c>
      <c r="B141" s="454" t="s">
        <v>854</v>
      </c>
      <c r="C141" s="473" t="s">
        <v>258</v>
      </c>
      <c r="D141" s="488">
        <v>11</v>
      </c>
      <c r="E141" s="440"/>
      <c r="F141" s="440"/>
      <c r="G141" s="441"/>
      <c r="H141" s="442"/>
      <c r="I141" s="443"/>
      <c r="J141" s="443"/>
    </row>
    <row r="142" spans="1:10">
      <c r="A142" s="438">
        <v>50</v>
      </c>
      <c r="B142" s="454" t="s">
        <v>855</v>
      </c>
      <c r="C142" s="473" t="s">
        <v>258</v>
      </c>
      <c r="D142" s="488">
        <v>2</v>
      </c>
      <c r="E142" s="440"/>
      <c r="F142" s="440"/>
      <c r="G142" s="441"/>
      <c r="H142" s="442"/>
      <c r="I142" s="443"/>
      <c r="J142" s="443"/>
    </row>
    <row r="143" spans="1:10">
      <c r="A143" s="438">
        <v>51</v>
      </c>
      <c r="B143" s="454" t="s">
        <v>856</v>
      </c>
      <c r="C143" s="473" t="s">
        <v>258</v>
      </c>
      <c r="D143" s="488">
        <v>2</v>
      </c>
      <c r="E143" s="440"/>
      <c r="F143" s="440"/>
      <c r="G143" s="441"/>
      <c r="H143" s="442"/>
      <c r="I143" s="443"/>
      <c r="J143" s="443"/>
    </row>
    <row r="144" spans="1:10">
      <c r="A144" s="438">
        <v>52</v>
      </c>
      <c r="B144" s="454" t="s">
        <v>857</v>
      </c>
      <c r="C144" s="473" t="s">
        <v>258</v>
      </c>
      <c r="D144" s="488">
        <v>1</v>
      </c>
      <c r="E144" s="440"/>
      <c r="F144" s="440"/>
      <c r="G144" s="441"/>
      <c r="H144" s="442"/>
      <c r="I144" s="443"/>
      <c r="J144" s="443"/>
    </row>
    <row r="145" spans="1:10">
      <c r="A145" s="438">
        <v>53</v>
      </c>
      <c r="B145" s="454" t="s">
        <v>858</v>
      </c>
      <c r="C145" s="473" t="s">
        <v>258</v>
      </c>
      <c r="D145" s="488">
        <v>1</v>
      </c>
      <c r="E145" s="440"/>
      <c r="F145" s="440"/>
      <c r="G145" s="441"/>
      <c r="H145" s="442"/>
      <c r="I145" s="443"/>
      <c r="J145" s="443"/>
    </row>
    <row r="146" spans="1:10">
      <c r="A146" s="438">
        <v>54</v>
      </c>
      <c r="B146" s="454" t="s">
        <v>859</v>
      </c>
      <c r="C146" s="473" t="s">
        <v>258</v>
      </c>
      <c r="D146" s="488">
        <v>1</v>
      </c>
      <c r="E146" s="440"/>
      <c r="F146" s="440"/>
      <c r="G146" s="441"/>
      <c r="H146" s="442"/>
      <c r="I146" s="443"/>
      <c r="J146" s="443"/>
    </row>
    <row r="147" spans="1:10">
      <c r="A147" s="438">
        <v>55</v>
      </c>
      <c r="B147" s="454" t="s">
        <v>860</v>
      </c>
      <c r="C147" s="473" t="s">
        <v>258</v>
      </c>
      <c r="D147" s="488">
        <v>3</v>
      </c>
      <c r="E147" s="440"/>
      <c r="F147" s="440"/>
      <c r="G147" s="441"/>
      <c r="H147" s="442"/>
      <c r="I147" s="443"/>
      <c r="J147" s="443"/>
    </row>
    <row r="148" spans="1:10">
      <c r="A148" s="438">
        <v>56</v>
      </c>
      <c r="B148" s="454" t="s">
        <v>861</v>
      </c>
      <c r="C148" s="473" t="s">
        <v>258</v>
      </c>
      <c r="D148" s="488">
        <v>1</v>
      </c>
      <c r="E148" s="440"/>
      <c r="F148" s="440"/>
      <c r="G148" s="441"/>
      <c r="H148" s="442"/>
      <c r="I148" s="443"/>
      <c r="J148" s="443"/>
    </row>
    <row r="149" spans="1:10">
      <c r="A149" s="438">
        <v>57</v>
      </c>
      <c r="B149" s="454" t="s">
        <v>862</v>
      </c>
      <c r="C149" s="473" t="s">
        <v>258</v>
      </c>
      <c r="D149" s="488">
        <v>1</v>
      </c>
      <c r="E149" s="440"/>
      <c r="F149" s="440"/>
      <c r="G149" s="441"/>
      <c r="H149" s="442"/>
      <c r="I149" s="443"/>
      <c r="J149" s="443"/>
    </row>
    <row r="150" spans="1:10">
      <c r="A150" s="438">
        <v>58</v>
      </c>
      <c r="B150" s="454" t="s">
        <v>863</v>
      </c>
      <c r="C150" s="473" t="s">
        <v>258</v>
      </c>
      <c r="D150" s="488">
        <v>1</v>
      </c>
      <c r="E150" s="440"/>
      <c r="F150" s="440"/>
      <c r="G150" s="441"/>
      <c r="H150" s="442"/>
      <c r="I150" s="443"/>
      <c r="J150" s="443"/>
    </row>
    <row r="151" spans="1:10" ht="34.5">
      <c r="A151" s="438">
        <v>59</v>
      </c>
      <c r="B151" s="454" t="s">
        <v>864</v>
      </c>
      <c r="C151" s="473" t="s">
        <v>24</v>
      </c>
      <c r="D151" s="488">
        <v>1</v>
      </c>
      <c r="E151" s="440"/>
      <c r="F151" s="440"/>
      <c r="G151" s="441"/>
      <c r="H151" s="442"/>
      <c r="I151" s="443"/>
      <c r="J151" s="443"/>
    </row>
    <row r="152" spans="1:10">
      <c r="A152" s="438">
        <v>60</v>
      </c>
      <c r="B152" s="454" t="s">
        <v>865</v>
      </c>
      <c r="C152" s="473" t="s">
        <v>258</v>
      </c>
      <c r="D152" s="488">
        <v>4</v>
      </c>
      <c r="E152" s="440"/>
      <c r="F152" s="440"/>
      <c r="G152" s="441"/>
      <c r="H152" s="442"/>
      <c r="I152" s="443"/>
      <c r="J152" s="443"/>
    </row>
    <row r="153" spans="1:10">
      <c r="A153" s="438">
        <v>61</v>
      </c>
      <c r="B153" s="454" t="s">
        <v>866</v>
      </c>
      <c r="C153" s="473" t="s">
        <v>258</v>
      </c>
      <c r="D153" s="488">
        <v>3</v>
      </c>
      <c r="E153" s="440"/>
      <c r="F153" s="440"/>
      <c r="G153" s="441"/>
      <c r="H153" s="442"/>
      <c r="I153" s="443"/>
      <c r="J153" s="443"/>
    </row>
    <row r="154" spans="1:10">
      <c r="A154" s="438">
        <v>62</v>
      </c>
      <c r="B154" s="454" t="s">
        <v>867</v>
      </c>
      <c r="C154" s="473" t="s">
        <v>258</v>
      </c>
      <c r="D154" s="488">
        <v>8</v>
      </c>
      <c r="E154" s="440"/>
      <c r="F154" s="440"/>
      <c r="G154" s="441"/>
      <c r="H154" s="442"/>
      <c r="I154" s="443"/>
      <c r="J154" s="443"/>
    </row>
    <row r="155" spans="1:10">
      <c r="A155" s="438">
        <v>63</v>
      </c>
      <c r="B155" s="454" t="s">
        <v>868</v>
      </c>
      <c r="C155" s="473" t="s">
        <v>258</v>
      </c>
      <c r="D155" s="488">
        <v>14</v>
      </c>
      <c r="E155" s="440"/>
      <c r="F155" s="440"/>
      <c r="G155" s="441"/>
      <c r="H155" s="442"/>
      <c r="I155" s="443"/>
      <c r="J155" s="443"/>
    </row>
    <row r="156" spans="1:10">
      <c r="A156" s="438">
        <v>64</v>
      </c>
      <c r="B156" s="454" t="s">
        <v>869</v>
      </c>
      <c r="C156" s="473" t="s">
        <v>258</v>
      </c>
      <c r="D156" s="488">
        <v>6</v>
      </c>
      <c r="E156" s="440"/>
      <c r="F156" s="440"/>
      <c r="G156" s="441"/>
      <c r="H156" s="442"/>
      <c r="I156" s="443"/>
      <c r="J156" s="443"/>
    </row>
    <row r="157" spans="1:10">
      <c r="A157" s="438">
        <v>65</v>
      </c>
      <c r="B157" s="454" t="s">
        <v>870</v>
      </c>
      <c r="C157" s="473" t="s">
        <v>258</v>
      </c>
      <c r="D157" s="488">
        <v>1</v>
      </c>
      <c r="E157" s="440"/>
      <c r="F157" s="440"/>
      <c r="G157" s="441"/>
      <c r="H157" s="442"/>
      <c r="I157" s="443"/>
      <c r="J157" s="443"/>
    </row>
    <row r="158" spans="1:10">
      <c r="A158" s="438">
        <v>66</v>
      </c>
      <c r="B158" s="454" t="s">
        <v>871</v>
      </c>
      <c r="C158" s="473" t="s">
        <v>258</v>
      </c>
      <c r="D158" s="488">
        <v>5</v>
      </c>
      <c r="E158" s="440"/>
      <c r="F158" s="440"/>
      <c r="G158" s="441"/>
      <c r="H158" s="442"/>
      <c r="I158" s="443"/>
      <c r="J158" s="443"/>
    </row>
    <row r="159" spans="1:10">
      <c r="A159" s="438">
        <v>67</v>
      </c>
      <c r="B159" s="454" t="s">
        <v>872</v>
      </c>
      <c r="C159" s="473" t="s">
        <v>258</v>
      </c>
      <c r="D159" s="488">
        <v>1</v>
      </c>
      <c r="E159" s="440"/>
      <c r="F159" s="440"/>
      <c r="G159" s="441"/>
      <c r="H159" s="442"/>
      <c r="I159" s="443"/>
      <c r="J159" s="443"/>
    </row>
    <row r="160" spans="1:10">
      <c r="A160" s="438">
        <v>68</v>
      </c>
      <c r="B160" s="454" t="s">
        <v>873</v>
      </c>
      <c r="C160" s="473" t="s">
        <v>258</v>
      </c>
      <c r="D160" s="488">
        <v>1</v>
      </c>
      <c r="E160" s="440"/>
      <c r="F160" s="440"/>
      <c r="G160" s="441"/>
      <c r="H160" s="442"/>
      <c r="I160" s="443"/>
      <c r="J160" s="443"/>
    </row>
    <row r="161" spans="1:10">
      <c r="A161" s="438">
        <v>69</v>
      </c>
      <c r="B161" s="454" t="s">
        <v>874</v>
      </c>
      <c r="C161" s="473" t="s">
        <v>258</v>
      </c>
      <c r="D161" s="488">
        <v>1</v>
      </c>
      <c r="E161" s="440"/>
      <c r="F161" s="440"/>
      <c r="G161" s="441"/>
      <c r="H161" s="442"/>
      <c r="I161" s="443"/>
      <c r="J161" s="443"/>
    </row>
    <row r="162" spans="1:10">
      <c r="A162" s="438">
        <v>70</v>
      </c>
      <c r="B162" s="454" t="s">
        <v>875</v>
      </c>
      <c r="C162" s="473" t="s">
        <v>258</v>
      </c>
      <c r="D162" s="488">
        <v>6</v>
      </c>
      <c r="E162" s="440"/>
      <c r="F162" s="440"/>
      <c r="G162" s="441"/>
      <c r="H162" s="442"/>
      <c r="I162" s="443"/>
      <c r="J162" s="443"/>
    </row>
    <row r="163" spans="1:10">
      <c r="A163" s="438">
        <v>71</v>
      </c>
      <c r="B163" s="454" t="s">
        <v>876</v>
      </c>
      <c r="C163" s="473" t="s">
        <v>258</v>
      </c>
      <c r="D163" s="488">
        <v>8</v>
      </c>
      <c r="E163" s="440"/>
      <c r="F163" s="440"/>
      <c r="G163" s="441"/>
      <c r="H163" s="442"/>
      <c r="I163" s="443"/>
      <c r="J163" s="443"/>
    </row>
    <row r="164" spans="1:10">
      <c r="A164" s="438">
        <v>72</v>
      </c>
      <c r="B164" s="454" t="s">
        <v>877</v>
      </c>
      <c r="C164" s="473" t="s">
        <v>258</v>
      </c>
      <c r="D164" s="488">
        <v>1</v>
      </c>
      <c r="E164" s="440"/>
      <c r="F164" s="440"/>
      <c r="G164" s="441"/>
      <c r="H164" s="442"/>
      <c r="I164" s="443"/>
      <c r="J164" s="443"/>
    </row>
    <row r="165" spans="1:10">
      <c r="A165" s="438">
        <v>73</v>
      </c>
      <c r="B165" s="454" t="s">
        <v>878</v>
      </c>
      <c r="C165" s="473" t="s">
        <v>258</v>
      </c>
      <c r="D165" s="488">
        <v>1</v>
      </c>
      <c r="E165" s="440"/>
      <c r="F165" s="440"/>
      <c r="G165" s="441"/>
      <c r="H165" s="442"/>
      <c r="I165" s="443"/>
      <c r="J165" s="443"/>
    </row>
    <row r="166" spans="1:10">
      <c r="A166" s="438">
        <v>74</v>
      </c>
      <c r="B166" s="454" t="s">
        <v>879</v>
      </c>
      <c r="C166" s="473" t="s">
        <v>258</v>
      </c>
      <c r="D166" s="488">
        <v>5</v>
      </c>
      <c r="E166" s="440"/>
      <c r="F166" s="440"/>
      <c r="G166" s="441"/>
      <c r="H166" s="442"/>
      <c r="I166" s="443"/>
      <c r="J166" s="443"/>
    </row>
    <row r="167" spans="1:10">
      <c r="A167" s="438">
        <v>75</v>
      </c>
      <c r="B167" s="454" t="s">
        <v>880</v>
      </c>
      <c r="C167" s="473" t="s">
        <v>258</v>
      </c>
      <c r="D167" s="488">
        <v>5</v>
      </c>
      <c r="E167" s="440"/>
      <c r="F167" s="440"/>
      <c r="G167" s="441"/>
      <c r="H167" s="442"/>
      <c r="I167" s="443"/>
      <c r="J167" s="443"/>
    </row>
    <row r="168" spans="1:10">
      <c r="A168" s="438">
        <v>76</v>
      </c>
      <c r="B168" s="454" t="s">
        <v>881</v>
      </c>
      <c r="C168" s="473" t="s">
        <v>258</v>
      </c>
      <c r="D168" s="488">
        <v>2</v>
      </c>
      <c r="E168" s="440"/>
      <c r="F168" s="440"/>
      <c r="G168" s="441"/>
      <c r="H168" s="442"/>
      <c r="I168" s="443"/>
      <c r="J168" s="443"/>
    </row>
    <row r="169" spans="1:10">
      <c r="A169" s="438">
        <v>77</v>
      </c>
      <c r="B169" s="454" t="s">
        <v>882</v>
      </c>
      <c r="C169" s="473" t="s">
        <v>258</v>
      </c>
      <c r="D169" s="488">
        <v>8</v>
      </c>
      <c r="E169" s="440"/>
      <c r="F169" s="440"/>
      <c r="G169" s="441"/>
      <c r="H169" s="442"/>
      <c r="I169" s="443"/>
      <c r="J169" s="443"/>
    </row>
    <row r="170" spans="1:10">
      <c r="A170" s="438">
        <v>78</v>
      </c>
      <c r="B170" s="454" t="s">
        <v>883</v>
      </c>
      <c r="C170" s="473" t="s">
        <v>258</v>
      </c>
      <c r="D170" s="488">
        <v>2</v>
      </c>
      <c r="E170" s="440"/>
      <c r="F170" s="440"/>
      <c r="G170" s="441"/>
      <c r="H170" s="442"/>
      <c r="I170" s="443"/>
      <c r="J170" s="443"/>
    </row>
    <row r="171" spans="1:10">
      <c r="A171" s="438">
        <v>79</v>
      </c>
      <c r="B171" s="454" t="s">
        <v>884</v>
      </c>
      <c r="C171" s="473" t="s">
        <v>258</v>
      </c>
      <c r="D171" s="488">
        <v>4</v>
      </c>
      <c r="E171" s="440"/>
      <c r="F171" s="440"/>
      <c r="G171" s="441"/>
      <c r="H171" s="442"/>
      <c r="I171" s="443"/>
      <c r="J171" s="443"/>
    </row>
    <row r="172" spans="1:10">
      <c r="A172" s="438">
        <v>80</v>
      </c>
      <c r="B172" s="454" t="s">
        <v>885</v>
      </c>
      <c r="C172" s="473" t="s">
        <v>258</v>
      </c>
      <c r="D172" s="488">
        <v>1</v>
      </c>
      <c r="E172" s="440"/>
      <c r="F172" s="440"/>
      <c r="G172" s="441"/>
      <c r="H172" s="442"/>
      <c r="I172" s="443"/>
      <c r="J172" s="443"/>
    </row>
    <row r="173" spans="1:10">
      <c r="A173" s="438">
        <v>81</v>
      </c>
      <c r="B173" s="454" t="s">
        <v>886</v>
      </c>
      <c r="C173" s="473" t="s">
        <v>258</v>
      </c>
      <c r="D173" s="488">
        <v>1</v>
      </c>
      <c r="E173" s="440"/>
      <c r="F173" s="440"/>
      <c r="G173" s="441"/>
      <c r="H173" s="442"/>
      <c r="I173" s="443"/>
      <c r="J173" s="443"/>
    </row>
    <row r="174" spans="1:10">
      <c r="A174" s="438">
        <v>82</v>
      </c>
      <c r="B174" s="454" t="s">
        <v>887</v>
      </c>
      <c r="C174" s="473" t="s">
        <v>258</v>
      </c>
      <c r="D174" s="488">
        <v>1</v>
      </c>
      <c r="E174" s="440"/>
      <c r="F174" s="440"/>
      <c r="G174" s="441"/>
      <c r="H174" s="442"/>
      <c r="I174" s="443"/>
      <c r="J174" s="443"/>
    </row>
    <row r="175" spans="1:10">
      <c r="A175" s="438">
        <v>83</v>
      </c>
      <c r="B175" s="454" t="s">
        <v>888</v>
      </c>
      <c r="C175" s="473" t="s">
        <v>258</v>
      </c>
      <c r="D175" s="488">
        <v>8</v>
      </c>
      <c r="E175" s="440"/>
      <c r="F175" s="440"/>
      <c r="G175" s="441"/>
      <c r="H175" s="442"/>
      <c r="I175" s="443"/>
      <c r="J175" s="443"/>
    </row>
    <row r="176" spans="1:10">
      <c r="A176" s="438">
        <v>84</v>
      </c>
      <c r="B176" s="454" t="s">
        <v>889</v>
      </c>
      <c r="C176" s="473" t="s">
        <v>258</v>
      </c>
      <c r="D176" s="488">
        <v>3</v>
      </c>
      <c r="E176" s="440"/>
      <c r="F176" s="440"/>
      <c r="G176" s="441"/>
      <c r="H176" s="442"/>
      <c r="I176" s="443"/>
      <c r="J176" s="443"/>
    </row>
    <row r="177" spans="1:10" ht="34.5">
      <c r="A177" s="438">
        <v>85</v>
      </c>
      <c r="B177" s="454" t="s">
        <v>890</v>
      </c>
      <c r="C177" s="473" t="s">
        <v>258</v>
      </c>
      <c r="D177" s="488">
        <v>4</v>
      </c>
      <c r="E177" s="440"/>
      <c r="F177" s="440"/>
      <c r="G177" s="441"/>
      <c r="H177" s="442"/>
      <c r="I177" s="443"/>
      <c r="J177" s="443"/>
    </row>
    <row r="178" spans="1:10">
      <c r="A178" s="438">
        <v>86</v>
      </c>
      <c r="B178" s="454" t="s">
        <v>891</v>
      </c>
      <c r="C178" s="473" t="s">
        <v>892</v>
      </c>
      <c r="D178" s="474"/>
      <c r="E178" s="440"/>
      <c r="F178" s="440"/>
      <c r="G178" s="441"/>
      <c r="H178" s="442"/>
      <c r="I178" s="443"/>
      <c r="J178" s="443"/>
    </row>
    <row r="179" spans="1:10">
      <c r="A179" s="434" t="s">
        <v>288</v>
      </c>
      <c r="B179" s="435" t="s">
        <v>487</v>
      </c>
      <c r="C179" s="473"/>
      <c r="D179" s="474"/>
      <c r="E179" s="440"/>
      <c r="F179" s="440"/>
      <c r="G179" s="441"/>
      <c r="H179" s="442"/>
      <c r="I179" s="443"/>
      <c r="J179" s="443"/>
    </row>
    <row r="180" spans="1:10" ht="103.5">
      <c r="A180" s="438">
        <v>1</v>
      </c>
      <c r="B180" s="454" t="s">
        <v>543</v>
      </c>
      <c r="C180" s="473" t="s">
        <v>18</v>
      </c>
      <c r="D180" s="474">
        <v>1</v>
      </c>
      <c r="E180" s="440"/>
      <c r="F180" s="440"/>
      <c r="G180" s="441"/>
      <c r="H180" s="442"/>
      <c r="I180" s="443"/>
      <c r="J180" s="443"/>
    </row>
    <row r="181" spans="1:10" ht="103.5">
      <c r="A181" s="438">
        <v>2</v>
      </c>
      <c r="B181" s="454" t="s">
        <v>544</v>
      </c>
      <c r="C181" s="473" t="s">
        <v>18</v>
      </c>
      <c r="D181" s="474">
        <v>1</v>
      </c>
      <c r="E181" s="440"/>
      <c r="F181" s="440"/>
      <c r="G181" s="441"/>
      <c r="H181" s="442"/>
      <c r="I181" s="443"/>
      <c r="J181" s="443"/>
    </row>
    <row r="182" spans="1:10" ht="103.5">
      <c r="A182" s="438">
        <v>3</v>
      </c>
      <c r="B182" s="454" t="s">
        <v>553</v>
      </c>
      <c r="C182" s="473" t="s">
        <v>18</v>
      </c>
      <c r="D182" s="474">
        <v>1</v>
      </c>
      <c r="E182" s="440"/>
      <c r="F182" s="440"/>
      <c r="G182" s="441"/>
      <c r="H182" s="442"/>
      <c r="I182" s="443"/>
      <c r="J182" s="443"/>
    </row>
    <row r="183" spans="1:10">
      <c r="A183" s="434" t="s">
        <v>522</v>
      </c>
      <c r="B183" s="471" t="s">
        <v>893</v>
      </c>
      <c r="C183" s="473"/>
      <c r="D183" s="474"/>
      <c r="E183" s="440"/>
      <c r="F183" s="440"/>
      <c r="G183" s="441"/>
      <c r="H183" s="442"/>
      <c r="I183" s="443"/>
      <c r="J183" s="443"/>
    </row>
    <row r="184" spans="1:10" ht="207">
      <c r="A184" s="438">
        <v>1</v>
      </c>
      <c r="B184" s="454" t="s">
        <v>259</v>
      </c>
      <c r="C184" s="473" t="s">
        <v>258</v>
      </c>
      <c r="D184" s="474">
        <v>66</v>
      </c>
      <c r="E184" s="440"/>
      <c r="F184" s="440"/>
      <c r="G184" s="441"/>
      <c r="H184" s="442"/>
      <c r="I184" s="443"/>
      <c r="J184" s="443"/>
    </row>
    <row r="185" spans="1:10" ht="207">
      <c r="A185" s="438">
        <v>2</v>
      </c>
      <c r="B185" s="454" t="s">
        <v>260</v>
      </c>
      <c r="C185" s="473" t="s">
        <v>258</v>
      </c>
      <c r="D185" s="474">
        <v>172</v>
      </c>
      <c r="E185" s="440"/>
      <c r="F185" s="440"/>
      <c r="G185" s="441"/>
      <c r="H185" s="442"/>
      <c r="I185" s="443"/>
      <c r="J185" s="443"/>
    </row>
    <row r="186" spans="1:10" ht="241.5">
      <c r="A186" s="438">
        <v>3</v>
      </c>
      <c r="B186" s="454" t="s">
        <v>261</v>
      </c>
      <c r="C186" s="473" t="s">
        <v>258</v>
      </c>
      <c r="D186" s="474">
        <v>4</v>
      </c>
      <c r="E186" s="440"/>
      <c r="F186" s="440"/>
      <c r="G186" s="441"/>
      <c r="H186" s="442"/>
      <c r="I186" s="443"/>
      <c r="J186" s="443"/>
    </row>
    <row r="187" spans="1:10" ht="241.5">
      <c r="A187" s="438">
        <v>4</v>
      </c>
      <c r="B187" s="454" t="s">
        <v>262</v>
      </c>
      <c r="C187" s="473" t="s">
        <v>258</v>
      </c>
      <c r="D187" s="474">
        <v>4</v>
      </c>
      <c r="E187" s="440"/>
      <c r="F187" s="440"/>
      <c r="G187" s="441"/>
      <c r="H187" s="442"/>
      <c r="I187" s="443"/>
      <c r="J187" s="443"/>
    </row>
    <row r="188" spans="1:10" ht="51.75">
      <c r="A188" s="438">
        <v>5</v>
      </c>
      <c r="B188" s="454" t="s">
        <v>263</v>
      </c>
      <c r="C188" s="473" t="s">
        <v>258</v>
      </c>
      <c r="D188" s="484">
        <v>24</v>
      </c>
      <c r="E188" s="440"/>
      <c r="F188" s="440"/>
      <c r="G188" s="441"/>
      <c r="H188" s="442"/>
      <c r="I188" s="443"/>
      <c r="J188" s="443"/>
    </row>
    <row r="189" spans="1:10" ht="34.5">
      <c r="A189" s="438">
        <v>6</v>
      </c>
      <c r="B189" s="454" t="s">
        <v>264</v>
      </c>
      <c r="C189" s="473" t="s">
        <v>265</v>
      </c>
      <c r="D189" s="474">
        <v>4</v>
      </c>
      <c r="E189" s="440"/>
      <c r="F189" s="440"/>
      <c r="G189" s="441"/>
      <c r="H189" s="442"/>
      <c r="I189" s="443"/>
      <c r="J189" s="443"/>
    </row>
    <row r="190" spans="1:10" ht="310.5">
      <c r="A190" s="438">
        <v>7</v>
      </c>
      <c r="B190" s="454" t="s">
        <v>266</v>
      </c>
      <c r="C190" s="473" t="s">
        <v>258</v>
      </c>
      <c r="D190" s="474">
        <v>4</v>
      </c>
      <c r="E190" s="440"/>
      <c r="F190" s="440"/>
      <c r="G190" s="441"/>
      <c r="H190" s="442"/>
      <c r="I190" s="443"/>
      <c r="J190" s="443"/>
    </row>
    <row r="191" spans="1:10">
      <c r="A191" s="438">
        <v>8</v>
      </c>
      <c r="B191" s="454" t="s">
        <v>267</v>
      </c>
      <c r="C191" s="473" t="s">
        <v>258</v>
      </c>
      <c r="D191" s="474">
        <v>4</v>
      </c>
      <c r="E191" s="440"/>
      <c r="F191" s="440"/>
      <c r="G191" s="441"/>
      <c r="H191" s="442"/>
      <c r="I191" s="443"/>
      <c r="J191" s="443"/>
    </row>
    <row r="192" spans="1:10" ht="138">
      <c r="A192" s="438">
        <v>9</v>
      </c>
      <c r="B192" s="454" t="s">
        <v>268</v>
      </c>
      <c r="C192" s="473" t="s">
        <v>18</v>
      </c>
      <c r="D192" s="474">
        <v>1</v>
      </c>
      <c r="E192" s="440"/>
      <c r="F192" s="440"/>
      <c r="G192" s="441"/>
      <c r="H192" s="442"/>
      <c r="I192" s="443"/>
      <c r="J192" s="443"/>
    </row>
    <row r="193" spans="1:10" ht="34.5">
      <c r="A193" s="438">
        <v>10</v>
      </c>
      <c r="B193" s="454" t="s">
        <v>269</v>
      </c>
      <c r="C193" s="473" t="s">
        <v>258</v>
      </c>
      <c r="D193" s="474">
        <v>1</v>
      </c>
      <c r="E193" s="440"/>
      <c r="F193" s="440"/>
      <c r="G193" s="441"/>
      <c r="H193" s="442"/>
      <c r="I193" s="443"/>
      <c r="J193" s="443"/>
    </row>
    <row r="194" spans="1:10">
      <c r="A194" s="489"/>
      <c r="B194" s="490" t="s">
        <v>276</v>
      </c>
      <c r="C194" s="473"/>
      <c r="D194" s="474"/>
      <c r="E194" s="440"/>
      <c r="F194" s="440"/>
      <c r="G194" s="441"/>
      <c r="H194" s="442"/>
      <c r="I194" s="443"/>
      <c r="J194" s="443"/>
    </row>
    <row r="195" spans="1:10" ht="258.75">
      <c r="A195" s="438">
        <v>11</v>
      </c>
      <c r="B195" s="454" t="s">
        <v>270</v>
      </c>
      <c r="C195" s="473" t="s">
        <v>18</v>
      </c>
      <c r="D195" s="474">
        <v>1</v>
      </c>
      <c r="E195" s="440"/>
      <c r="F195" s="440"/>
      <c r="G195" s="441"/>
      <c r="H195" s="442"/>
      <c r="I195" s="443"/>
      <c r="J195" s="443"/>
    </row>
    <row r="196" spans="1:10" ht="336" customHeight="1">
      <c r="A196" s="438">
        <v>12</v>
      </c>
      <c r="B196" s="454" t="s">
        <v>271</v>
      </c>
      <c r="C196" s="473" t="s">
        <v>18</v>
      </c>
      <c r="D196" s="474">
        <v>13</v>
      </c>
      <c r="E196" s="440"/>
      <c r="F196" s="440"/>
      <c r="G196" s="441"/>
      <c r="H196" s="442"/>
      <c r="I196" s="443"/>
      <c r="J196" s="443"/>
    </row>
    <row r="197" spans="1:10">
      <c r="A197" s="424"/>
      <c r="B197" s="425" t="s">
        <v>894</v>
      </c>
      <c r="C197" s="424"/>
      <c r="D197" s="424"/>
      <c r="E197" s="424"/>
      <c r="F197" s="424"/>
      <c r="G197" s="424"/>
      <c r="H197" s="426"/>
      <c r="I197" s="426"/>
      <c r="J197" s="426"/>
    </row>
  </sheetData>
  <mergeCells count="8">
    <mergeCell ref="A3:J3"/>
    <mergeCell ref="A1:J1"/>
    <mergeCell ref="A2:J2"/>
    <mergeCell ref="C4:C5"/>
    <mergeCell ref="B4:B5"/>
    <mergeCell ref="A4:A5"/>
    <mergeCell ref="E4:J4"/>
    <mergeCell ref="D4:D5"/>
  </mergeCells>
  <pageMargins left="0.39370078740157483" right="0.23622047244094491" top="0.74803149606299213" bottom="0.74803149606299213" header="0.31496062992125984" footer="0.31496062992125984"/>
  <pageSetup paperSize="9" scale="6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0"/>
  <sheetViews>
    <sheetView topLeftCell="A37" zoomScale="85" zoomScaleNormal="85" workbookViewId="0">
      <selection activeCell="B42" sqref="B42"/>
    </sheetView>
  </sheetViews>
  <sheetFormatPr defaultColWidth="8.85546875" defaultRowHeight="15.75"/>
  <cols>
    <col min="1" max="1" width="5.7109375" style="400" bestFit="1" customWidth="1"/>
    <col min="2" max="2" width="52.140625" style="400" customWidth="1"/>
    <col min="3" max="3" width="7.140625" style="400" bestFit="1" customWidth="1"/>
    <col min="4" max="4" width="14.7109375" style="400" bestFit="1" customWidth="1"/>
    <col min="5" max="5" width="21" style="421" bestFit="1" customWidth="1"/>
    <col min="6" max="6" width="19.140625" style="421" customWidth="1"/>
    <col min="7" max="7" width="18.85546875" style="400" bestFit="1" customWidth="1"/>
    <col min="8" max="8" width="18.7109375" style="400" customWidth="1"/>
    <col min="9" max="9" width="33.140625" style="400" customWidth="1"/>
    <col min="10" max="10" width="14.7109375" style="400" bestFit="1" customWidth="1"/>
    <col min="11" max="16384" width="8.85546875" style="400"/>
  </cols>
  <sheetData>
    <row r="1" spans="1:9" ht="26.45" customHeight="1">
      <c r="A1" s="513" t="s">
        <v>790</v>
      </c>
      <c r="B1" s="513"/>
      <c r="C1" s="513"/>
      <c r="D1" s="513"/>
      <c r="E1" s="513"/>
      <c r="F1" s="513"/>
      <c r="G1" s="513"/>
      <c r="H1" s="513"/>
    </row>
    <row r="2" spans="1:9" ht="31.5">
      <c r="A2" s="36" t="s">
        <v>1</v>
      </c>
      <c r="B2" s="38" t="s">
        <v>2</v>
      </c>
      <c r="C2" s="38" t="s">
        <v>3</v>
      </c>
      <c r="D2" s="206" t="s">
        <v>4</v>
      </c>
      <c r="E2" s="206" t="s">
        <v>716</v>
      </c>
      <c r="F2" s="268" t="s">
        <v>719</v>
      </c>
      <c r="G2" s="268" t="s">
        <v>546</v>
      </c>
      <c r="H2" s="268" t="s">
        <v>720</v>
      </c>
    </row>
    <row r="3" spans="1:9">
      <c r="A3" s="36" t="s">
        <v>7</v>
      </c>
      <c r="B3" s="36" t="s">
        <v>8</v>
      </c>
      <c r="C3" s="36" t="s">
        <v>9</v>
      </c>
      <c r="D3" s="207" t="s">
        <v>10</v>
      </c>
      <c r="E3" s="401"/>
      <c r="F3" s="401"/>
      <c r="G3" s="402"/>
      <c r="H3" s="402"/>
    </row>
    <row r="4" spans="1:9" ht="63">
      <c r="A4" s="36" t="s">
        <v>284</v>
      </c>
      <c r="B4" s="327" t="s">
        <v>761</v>
      </c>
      <c r="C4" s="36"/>
      <c r="D4" s="207"/>
      <c r="E4" s="401"/>
      <c r="F4" s="403">
        <f>F5+F33</f>
        <v>10063196800</v>
      </c>
      <c r="G4" s="403">
        <f>G5+G33</f>
        <v>1006319680.0000001</v>
      </c>
      <c r="H4" s="404">
        <f>ROUND((G4+F4),-3)</f>
        <v>11069516000</v>
      </c>
      <c r="I4" s="314"/>
    </row>
    <row r="5" spans="1:9">
      <c r="A5" s="36" t="s">
        <v>255</v>
      </c>
      <c r="B5" s="142" t="s">
        <v>747</v>
      </c>
      <c r="C5" s="38"/>
      <c r="D5" s="206"/>
      <c r="E5" s="401"/>
      <c r="F5" s="403">
        <f>SUM(F6:F32)</f>
        <v>4143196800</v>
      </c>
      <c r="G5" s="403">
        <f>SUM(G6:G32)</f>
        <v>414319680.00000012</v>
      </c>
      <c r="H5" s="404">
        <f>ROUND((G5+F5),-3)</f>
        <v>4557516000</v>
      </c>
    </row>
    <row r="6" spans="1:9">
      <c r="A6" s="357" t="s">
        <v>563</v>
      </c>
      <c r="B6" s="358" t="s">
        <v>564</v>
      </c>
      <c r="C6" s="359" t="s">
        <v>18</v>
      </c>
      <c r="D6" s="360">
        <v>74</v>
      </c>
      <c r="E6" s="361">
        <v>2530000</v>
      </c>
      <c r="F6" s="405">
        <f t="shared" ref="F6:F32" si="0">D6*E6</f>
        <v>187220000</v>
      </c>
      <c r="G6" s="406">
        <f t="shared" ref="G6:G32" si="1">F6*10/100</f>
        <v>18722000</v>
      </c>
      <c r="H6" s="406">
        <f t="shared" ref="H6:H32" si="2">G6+F6</f>
        <v>205942000</v>
      </c>
    </row>
    <row r="7" spans="1:9">
      <c r="A7" s="357" t="s">
        <v>566</v>
      </c>
      <c r="B7" s="149" t="s">
        <v>763</v>
      </c>
      <c r="C7" s="359" t="s">
        <v>18</v>
      </c>
      <c r="D7" s="360">
        <v>1</v>
      </c>
      <c r="E7" s="361">
        <v>358589765</v>
      </c>
      <c r="F7" s="405">
        <f t="shared" si="0"/>
        <v>358589765</v>
      </c>
      <c r="G7" s="406">
        <f t="shared" si="1"/>
        <v>35858976.5</v>
      </c>
      <c r="H7" s="406">
        <f t="shared" si="2"/>
        <v>394448741.5</v>
      </c>
    </row>
    <row r="8" spans="1:9">
      <c r="A8" s="357" t="s">
        <v>567</v>
      </c>
      <c r="B8" s="149" t="s">
        <v>257</v>
      </c>
      <c r="C8" s="359" t="s">
        <v>18</v>
      </c>
      <c r="D8" s="360">
        <v>307</v>
      </c>
      <c r="E8" s="361">
        <v>1172727</v>
      </c>
      <c r="F8" s="405">
        <f t="shared" si="0"/>
        <v>360027189</v>
      </c>
      <c r="G8" s="406">
        <f t="shared" si="1"/>
        <v>36002718.899999999</v>
      </c>
      <c r="H8" s="406">
        <f t="shared" si="2"/>
        <v>396029907.89999998</v>
      </c>
    </row>
    <row r="9" spans="1:9" ht="47.25">
      <c r="A9" s="357" t="s">
        <v>569</v>
      </c>
      <c r="B9" s="149" t="s">
        <v>570</v>
      </c>
      <c r="C9" s="359" t="s">
        <v>18</v>
      </c>
      <c r="D9" s="360">
        <v>2</v>
      </c>
      <c r="E9" s="361">
        <v>7700000</v>
      </c>
      <c r="F9" s="405">
        <f t="shared" si="0"/>
        <v>15400000</v>
      </c>
      <c r="G9" s="406">
        <f t="shared" si="1"/>
        <v>1540000</v>
      </c>
      <c r="H9" s="406">
        <f t="shared" si="2"/>
        <v>16940000</v>
      </c>
    </row>
    <row r="10" spans="1:9" ht="47.25">
      <c r="A10" s="357" t="s">
        <v>571</v>
      </c>
      <c r="B10" s="149" t="s">
        <v>764</v>
      </c>
      <c r="C10" s="359" t="s">
        <v>18</v>
      </c>
      <c r="D10" s="360">
        <v>2</v>
      </c>
      <c r="E10" s="361">
        <v>86454545</v>
      </c>
      <c r="F10" s="405">
        <f t="shared" si="0"/>
        <v>172909090</v>
      </c>
      <c r="G10" s="406">
        <f t="shared" si="1"/>
        <v>17290909</v>
      </c>
      <c r="H10" s="406">
        <f t="shared" si="2"/>
        <v>190199999</v>
      </c>
    </row>
    <row r="11" spans="1:9" ht="31.5">
      <c r="A11" s="357" t="s">
        <v>573</v>
      </c>
      <c r="B11" s="149" t="s">
        <v>765</v>
      </c>
      <c r="C11" s="359" t="s">
        <v>18</v>
      </c>
      <c r="D11" s="360">
        <v>4</v>
      </c>
      <c r="E11" s="361">
        <v>45076964</v>
      </c>
      <c r="F11" s="405">
        <f t="shared" si="0"/>
        <v>180307856</v>
      </c>
      <c r="G11" s="406">
        <f t="shared" si="1"/>
        <v>18030785.600000001</v>
      </c>
      <c r="H11" s="406">
        <f t="shared" si="2"/>
        <v>198338641.59999999</v>
      </c>
    </row>
    <row r="12" spans="1:9" ht="47.25">
      <c r="A12" s="357" t="s">
        <v>575</v>
      </c>
      <c r="B12" s="149" t="s">
        <v>736</v>
      </c>
      <c r="C12" s="359" t="s">
        <v>18</v>
      </c>
      <c r="D12" s="360">
        <v>10</v>
      </c>
      <c r="E12" s="361">
        <v>23519091</v>
      </c>
      <c r="F12" s="405">
        <f t="shared" si="0"/>
        <v>235190910</v>
      </c>
      <c r="G12" s="406">
        <f t="shared" si="1"/>
        <v>23519091</v>
      </c>
      <c r="H12" s="406">
        <f t="shared" si="2"/>
        <v>258710001</v>
      </c>
    </row>
    <row r="13" spans="1:9" ht="31.5">
      <c r="A13" s="357" t="s">
        <v>577</v>
      </c>
      <c r="B13" s="149" t="s">
        <v>766</v>
      </c>
      <c r="C13" s="359" t="s">
        <v>18</v>
      </c>
      <c r="D13" s="360">
        <v>28</v>
      </c>
      <c r="E13" s="361">
        <v>23519091</v>
      </c>
      <c r="F13" s="405">
        <f t="shared" si="0"/>
        <v>658534548</v>
      </c>
      <c r="G13" s="406">
        <f t="shared" si="1"/>
        <v>65853454.799999997</v>
      </c>
      <c r="H13" s="406">
        <f t="shared" si="2"/>
        <v>724388002.79999995</v>
      </c>
    </row>
    <row r="14" spans="1:9" ht="31.5">
      <c r="A14" s="357" t="s">
        <v>579</v>
      </c>
      <c r="B14" s="149" t="s">
        <v>767</v>
      </c>
      <c r="C14" s="359" t="s">
        <v>18</v>
      </c>
      <c r="D14" s="360">
        <v>5</v>
      </c>
      <c r="E14" s="361">
        <v>23519091</v>
      </c>
      <c r="F14" s="405">
        <f t="shared" si="0"/>
        <v>117595455</v>
      </c>
      <c r="G14" s="406">
        <f t="shared" si="1"/>
        <v>11759545.5</v>
      </c>
      <c r="H14" s="406">
        <f t="shared" si="2"/>
        <v>129355000.5</v>
      </c>
    </row>
    <row r="15" spans="1:9" ht="31.5">
      <c r="A15" s="357" t="s">
        <v>581</v>
      </c>
      <c r="B15" s="149" t="s">
        <v>768</v>
      </c>
      <c r="C15" s="359" t="s">
        <v>18</v>
      </c>
      <c r="D15" s="360">
        <v>30</v>
      </c>
      <c r="E15" s="361">
        <v>23519091</v>
      </c>
      <c r="F15" s="405">
        <f t="shared" si="0"/>
        <v>705572730</v>
      </c>
      <c r="G15" s="406">
        <f t="shared" si="1"/>
        <v>70557273</v>
      </c>
      <c r="H15" s="406">
        <f t="shared" si="2"/>
        <v>776130003</v>
      </c>
    </row>
    <row r="16" spans="1:9">
      <c r="A16" s="357" t="s">
        <v>583</v>
      </c>
      <c r="B16" s="149" t="s">
        <v>769</v>
      </c>
      <c r="C16" s="359" t="s">
        <v>258</v>
      </c>
      <c r="D16" s="360">
        <v>222</v>
      </c>
      <c r="E16" s="361">
        <v>950000</v>
      </c>
      <c r="F16" s="405">
        <f t="shared" si="0"/>
        <v>210900000</v>
      </c>
      <c r="G16" s="406">
        <f t="shared" si="1"/>
        <v>21090000</v>
      </c>
      <c r="H16" s="406">
        <f t="shared" si="2"/>
        <v>231990000</v>
      </c>
    </row>
    <row r="17" spans="1:8" ht="63">
      <c r="A17" s="357" t="s">
        <v>585</v>
      </c>
      <c r="B17" s="149" t="s">
        <v>586</v>
      </c>
      <c r="C17" s="359" t="s">
        <v>587</v>
      </c>
      <c r="D17" s="360">
        <v>1</v>
      </c>
      <c r="E17" s="361">
        <v>150000000</v>
      </c>
      <c r="F17" s="405">
        <f t="shared" si="0"/>
        <v>150000000</v>
      </c>
      <c r="G17" s="406">
        <f t="shared" si="1"/>
        <v>15000000</v>
      </c>
      <c r="H17" s="406">
        <f t="shared" si="2"/>
        <v>165000000</v>
      </c>
    </row>
    <row r="18" spans="1:8">
      <c r="A18" s="357" t="s">
        <v>588</v>
      </c>
      <c r="B18" s="149" t="s">
        <v>770</v>
      </c>
      <c r="C18" s="359" t="s">
        <v>18</v>
      </c>
      <c r="D18" s="360">
        <v>82</v>
      </c>
      <c r="E18" s="361">
        <v>2100000</v>
      </c>
      <c r="F18" s="405">
        <f t="shared" si="0"/>
        <v>172200000</v>
      </c>
      <c r="G18" s="406">
        <f t="shared" si="1"/>
        <v>17220000</v>
      </c>
      <c r="H18" s="406">
        <f t="shared" si="2"/>
        <v>189420000</v>
      </c>
    </row>
    <row r="19" spans="1:8" ht="47.25">
      <c r="A19" s="357" t="s">
        <v>591</v>
      </c>
      <c r="B19" s="149" t="s">
        <v>592</v>
      </c>
      <c r="C19" s="359" t="s">
        <v>18</v>
      </c>
      <c r="D19" s="360">
        <v>4</v>
      </c>
      <c r="E19" s="361">
        <v>65909091</v>
      </c>
      <c r="F19" s="405">
        <f t="shared" si="0"/>
        <v>263636364</v>
      </c>
      <c r="G19" s="406">
        <f t="shared" si="1"/>
        <v>26363636.399999999</v>
      </c>
      <c r="H19" s="406">
        <f t="shared" si="2"/>
        <v>290000000.39999998</v>
      </c>
    </row>
    <row r="20" spans="1:8" ht="31.5">
      <c r="A20" s="357" t="s">
        <v>593</v>
      </c>
      <c r="B20" s="149" t="s">
        <v>594</v>
      </c>
      <c r="C20" s="359" t="s">
        <v>18</v>
      </c>
      <c r="D20" s="360">
        <v>2</v>
      </c>
      <c r="E20" s="361">
        <v>4486364</v>
      </c>
      <c r="F20" s="405">
        <f t="shared" si="0"/>
        <v>8972728</v>
      </c>
      <c r="G20" s="406">
        <f t="shared" si="1"/>
        <v>897272.8</v>
      </c>
      <c r="H20" s="406">
        <f t="shared" si="2"/>
        <v>9870000.8000000007</v>
      </c>
    </row>
    <row r="21" spans="1:8">
      <c r="A21" s="357" t="s">
        <v>595</v>
      </c>
      <c r="B21" s="149" t="s">
        <v>596</v>
      </c>
      <c r="C21" s="359" t="s">
        <v>18</v>
      </c>
      <c r="D21" s="360">
        <v>8</v>
      </c>
      <c r="E21" s="361">
        <v>6909091</v>
      </c>
      <c r="F21" s="405">
        <f t="shared" si="0"/>
        <v>55272728</v>
      </c>
      <c r="G21" s="406">
        <f t="shared" si="1"/>
        <v>5527272.7999999998</v>
      </c>
      <c r="H21" s="406">
        <f t="shared" si="2"/>
        <v>60800000.799999997</v>
      </c>
    </row>
    <row r="22" spans="1:8">
      <c r="A22" s="357" t="s">
        <v>597</v>
      </c>
      <c r="B22" s="149" t="s">
        <v>598</v>
      </c>
      <c r="C22" s="359" t="s">
        <v>18</v>
      </c>
      <c r="D22" s="360">
        <v>2</v>
      </c>
      <c r="E22" s="361">
        <v>531818</v>
      </c>
      <c r="F22" s="405">
        <f t="shared" si="0"/>
        <v>1063636</v>
      </c>
      <c r="G22" s="406">
        <f t="shared" si="1"/>
        <v>106363.6</v>
      </c>
      <c r="H22" s="406">
        <f t="shared" si="2"/>
        <v>1169999.6000000001</v>
      </c>
    </row>
    <row r="23" spans="1:8">
      <c r="A23" s="357" t="s">
        <v>599</v>
      </c>
      <c r="B23" s="149" t="s">
        <v>600</v>
      </c>
      <c r="C23" s="359" t="s">
        <v>18</v>
      </c>
      <c r="D23" s="360">
        <v>1</v>
      </c>
      <c r="E23" s="361">
        <v>792000</v>
      </c>
      <c r="F23" s="405">
        <f t="shared" si="0"/>
        <v>792000</v>
      </c>
      <c r="G23" s="406">
        <f t="shared" si="1"/>
        <v>79200</v>
      </c>
      <c r="H23" s="406">
        <f t="shared" si="2"/>
        <v>871200</v>
      </c>
    </row>
    <row r="24" spans="1:8">
      <c r="A24" s="357" t="s">
        <v>601</v>
      </c>
      <c r="B24" s="149" t="s">
        <v>602</v>
      </c>
      <c r="C24" s="359" t="s">
        <v>18</v>
      </c>
      <c r="D24" s="360">
        <v>1</v>
      </c>
      <c r="E24" s="361">
        <v>7209091</v>
      </c>
      <c r="F24" s="405">
        <f t="shared" si="0"/>
        <v>7209091</v>
      </c>
      <c r="G24" s="406">
        <f t="shared" si="1"/>
        <v>720909.1</v>
      </c>
      <c r="H24" s="406">
        <f t="shared" si="2"/>
        <v>7930000.0999999996</v>
      </c>
    </row>
    <row r="25" spans="1:8">
      <c r="A25" s="357" t="s">
        <v>603</v>
      </c>
      <c r="B25" s="149" t="s">
        <v>604</v>
      </c>
      <c r="C25" s="359" t="s">
        <v>18</v>
      </c>
      <c r="D25" s="360">
        <v>1</v>
      </c>
      <c r="E25" s="361">
        <v>4490909</v>
      </c>
      <c r="F25" s="405">
        <f t="shared" si="0"/>
        <v>4490909</v>
      </c>
      <c r="G25" s="406">
        <f t="shared" si="1"/>
        <v>449090.9</v>
      </c>
      <c r="H25" s="406">
        <f t="shared" si="2"/>
        <v>4939999.9000000004</v>
      </c>
    </row>
    <row r="26" spans="1:8">
      <c r="A26" s="357" t="s">
        <v>605</v>
      </c>
      <c r="B26" s="149" t="s">
        <v>771</v>
      </c>
      <c r="C26" s="359" t="s">
        <v>18</v>
      </c>
      <c r="D26" s="360">
        <v>1</v>
      </c>
      <c r="E26" s="361">
        <v>23519091</v>
      </c>
      <c r="F26" s="405">
        <f t="shared" si="0"/>
        <v>23519091</v>
      </c>
      <c r="G26" s="406">
        <f t="shared" si="1"/>
        <v>2351909.1</v>
      </c>
      <c r="H26" s="406">
        <f t="shared" si="2"/>
        <v>25871000.100000001</v>
      </c>
    </row>
    <row r="27" spans="1:8">
      <c r="A27" s="357" t="s">
        <v>607</v>
      </c>
      <c r="B27" s="149" t="s">
        <v>608</v>
      </c>
      <c r="C27" s="359" t="s">
        <v>258</v>
      </c>
      <c r="D27" s="360">
        <v>410</v>
      </c>
      <c r="E27" s="361">
        <v>260000</v>
      </c>
      <c r="F27" s="405">
        <f t="shared" si="0"/>
        <v>106600000</v>
      </c>
      <c r="G27" s="406">
        <f t="shared" si="1"/>
        <v>10660000</v>
      </c>
      <c r="H27" s="406">
        <f t="shared" si="2"/>
        <v>117260000</v>
      </c>
    </row>
    <row r="28" spans="1:8">
      <c r="A28" s="357" t="s">
        <v>609</v>
      </c>
      <c r="B28" s="149" t="s">
        <v>610</v>
      </c>
      <c r="C28" s="359" t="s">
        <v>258</v>
      </c>
      <c r="D28" s="360">
        <v>46</v>
      </c>
      <c r="E28" s="361">
        <v>1323636</v>
      </c>
      <c r="F28" s="405">
        <f t="shared" si="0"/>
        <v>60887256</v>
      </c>
      <c r="G28" s="406">
        <f t="shared" si="1"/>
        <v>6088725.5999999996</v>
      </c>
      <c r="H28" s="406">
        <f t="shared" si="2"/>
        <v>66975981.600000001</v>
      </c>
    </row>
    <row r="29" spans="1:8">
      <c r="A29" s="357" t="s">
        <v>611</v>
      </c>
      <c r="B29" s="149" t="s">
        <v>612</v>
      </c>
      <c r="C29" s="359" t="s">
        <v>258</v>
      </c>
      <c r="D29" s="360">
        <v>17</v>
      </c>
      <c r="E29" s="361">
        <v>1110909</v>
      </c>
      <c r="F29" s="405">
        <f t="shared" si="0"/>
        <v>18885453</v>
      </c>
      <c r="G29" s="406">
        <f t="shared" si="1"/>
        <v>1888545.3</v>
      </c>
      <c r="H29" s="406">
        <f t="shared" si="2"/>
        <v>20773998.300000001</v>
      </c>
    </row>
    <row r="30" spans="1:8">
      <c r="A30" s="357" t="s">
        <v>613</v>
      </c>
      <c r="B30" s="149" t="s">
        <v>614</v>
      </c>
      <c r="C30" s="359" t="s">
        <v>16</v>
      </c>
      <c r="D30" s="360">
        <v>1</v>
      </c>
      <c r="E30" s="361">
        <v>6027273</v>
      </c>
      <c r="F30" s="405">
        <f t="shared" si="0"/>
        <v>6027273</v>
      </c>
      <c r="G30" s="406">
        <f t="shared" si="1"/>
        <v>602727.30000000005</v>
      </c>
      <c r="H30" s="406">
        <f t="shared" si="2"/>
        <v>6630000.2999999998</v>
      </c>
    </row>
    <row r="31" spans="1:8">
      <c r="A31" s="357" t="s">
        <v>615</v>
      </c>
      <c r="B31" s="149" t="s">
        <v>772</v>
      </c>
      <c r="C31" s="359" t="s">
        <v>197</v>
      </c>
      <c r="D31" s="360">
        <v>2</v>
      </c>
      <c r="E31" s="361">
        <v>3196364</v>
      </c>
      <c r="F31" s="405">
        <f t="shared" si="0"/>
        <v>6392728</v>
      </c>
      <c r="G31" s="406">
        <f t="shared" si="1"/>
        <v>639272.80000000005</v>
      </c>
      <c r="H31" s="406">
        <f t="shared" si="2"/>
        <v>7032000.7999999998</v>
      </c>
    </row>
    <row r="32" spans="1:8">
      <c r="A32" s="357" t="s">
        <v>617</v>
      </c>
      <c r="B32" s="149" t="s">
        <v>618</v>
      </c>
      <c r="C32" s="359" t="s">
        <v>24</v>
      </c>
      <c r="D32" s="360">
        <v>1</v>
      </c>
      <c r="E32" s="361">
        <v>55000000</v>
      </c>
      <c r="F32" s="405">
        <f t="shared" si="0"/>
        <v>55000000</v>
      </c>
      <c r="G32" s="406">
        <f t="shared" si="1"/>
        <v>5500000</v>
      </c>
      <c r="H32" s="406">
        <f t="shared" si="2"/>
        <v>60500000</v>
      </c>
    </row>
    <row r="33" spans="1:9">
      <c r="A33" s="144" t="s">
        <v>273</v>
      </c>
      <c r="B33" s="145" t="s">
        <v>729</v>
      </c>
      <c r="C33" s="146"/>
      <c r="D33" s="147"/>
      <c r="E33" s="390"/>
      <c r="F33" s="407">
        <f>SUM(F34:F37)</f>
        <v>5920000000</v>
      </c>
      <c r="G33" s="404">
        <f>SUM(G34:G37)</f>
        <v>592000000</v>
      </c>
      <c r="H33" s="404">
        <f>SUM(H34:H37)</f>
        <v>6512000000</v>
      </c>
      <c r="I33" s="408"/>
    </row>
    <row r="34" spans="1:9" ht="141.75">
      <c r="A34" s="148">
        <v>1</v>
      </c>
      <c r="B34" s="149" t="s">
        <v>711</v>
      </c>
      <c r="C34" s="249" t="s">
        <v>18</v>
      </c>
      <c r="D34" s="250">
        <v>2</v>
      </c>
      <c r="E34" s="361">
        <v>1400000000</v>
      </c>
      <c r="F34" s="405">
        <f>D34*E34</f>
        <v>2800000000</v>
      </c>
      <c r="G34" s="406">
        <f t="shared" ref="G34:G37" si="3">F34*10/100</f>
        <v>280000000</v>
      </c>
      <c r="H34" s="406">
        <f t="shared" ref="H34:H37" si="4">G34+F34</f>
        <v>3080000000</v>
      </c>
    </row>
    <row r="35" spans="1:9" ht="163.15" customHeight="1">
      <c r="A35" s="148">
        <v>2</v>
      </c>
      <c r="B35" s="149" t="s">
        <v>775</v>
      </c>
      <c r="C35" s="249" t="s">
        <v>18</v>
      </c>
      <c r="D35" s="250">
        <v>1</v>
      </c>
      <c r="E35" s="361">
        <v>1320000000</v>
      </c>
      <c r="F35" s="405">
        <f>D35*E35</f>
        <v>1320000000</v>
      </c>
      <c r="G35" s="406">
        <f t="shared" si="3"/>
        <v>132000000</v>
      </c>
      <c r="H35" s="406">
        <f t="shared" si="4"/>
        <v>1452000000</v>
      </c>
    </row>
    <row r="36" spans="1:9" ht="141.75">
      <c r="A36" s="148">
        <v>3</v>
      </c>
      <c r="B36" s="149" t="s">
        <v>713</v>
      </c>
      <c r="C36" s="249" t="s">
        <v>18</v>
      </c>
      <c r="D36" s="250">
        <v>1</v>
      </c>
      <c r="E36" s="361">
        <v>1200000000</v>
      </c>
      <c r="F36" s="405">
        <f>D36*E36</f>
        <v>1200000000</v>
      </c>
      <c r="G36" s="406">
        <f t="shared" si="3"/>
        <v>120000000</v>
      </c>
      <c r="H36" s="406">
        <f t="shared" si="4"/>
        <v>1320000000</v>
      </c>
    </row>
    <row r="37" spans="1:9" ht="94.5">
      <c r="A37" s="148">
        <v>4</v>
      </c>
      <c r="B37" s="149" t="s">
        <v>757</v>
      </c>
      <c r="C37" s="249" t="s">
        <v>18</v>
      </c>
      <c r="D37" s="250">
        <v>2</v>
      </c>
      <c r="E37" s="361">
        <v>300000000</v>
      </c>
      <c r="F37" s="405">
        <f>D37*E37</f>
        <v>600000000</v>
      </c>
      <c r="G37" s="406">
        <f t="shared" si="3"/>
        <v>60000000</v>
      </c>
      <c r="H37" s="406">
        <f t="shared" si="4"/>
        <v>660000000</v>
      </c>
    </row>
    <row r="38" spans="1:9">
      <c r="A38" s="36" t="s">
        <v>285</v>
      </c>
      <c r="B38" s="36" t="s">
        <v>756</v>
      </c>
      <c r="C38" s="36"/>
      <c r="D38" s="207"/>
      <c r="E38" s="401"/>
      <c r="F38" s="409">
        <f>F39+F53+F59+F77+F79+F116+F120</f>
        <v>52209352056.509087</v>
      </c>
      <c r="G38" s="409">
        <f>G39+G53+G59+G77+G79+G116+G120</f>
        <v>5220935205.6509085</v>
      </c>
      <c r="H38" s="404">
        <f>ROUND((G38+F38),-3)</f>
        <v>57430287000</v>
      </c>
    </row>
    <row r="39" spans="1:9">
      <c r="A39" s="144" t="s">
        <v>255</v>
      </c>
      <c r="B39" s="145" t="s">
        <v>274</v>
      </c>
      <c r="C39" s="146"/>
      <c r="D39" s="206"/>
      <c r="E39" s="401"/>
      <c r="F39" s="403">
        <f>SUM(F40:F52)</f>
        <v>1506065868</v>
      </c>
      <c r="G39" s="403">
        <f>SUM(G40:G52)</f>
        <v>150606586.80000001</v>
      </c>
      <c r="H39" s="404">
        <f>ROUND((G39+F39),-3)</f>
        <v>1656672000</v>
      </c>
    </row>
    <row r="40" spans="1:9" ht="31.5">
      <c r="A40" s="148">
        <v>1</v>
      </c>
      <c r="B40" s="149" t="s">
        <v>776</v>
      </c>
      <c r="C40" s="150" t="s">
        <v>258</v>
      </c>
      <c r="D40" s="151">
        <v>66</v>
      </c>
      <c r="E40" s="273">
        <v>5119793</v>
      </c>
      <c r="F40" s="405">
        <f t="shared" ref="F40:F49" si="5">D40*E40</f>
        <v>337906338</v>
      </c>
      <c r="G40" s="406">
        <f>F40*10/100</f>
        <v>33790633.799999997</v>
      </c>
      <c r="H40" s="406">
        <f>G40+F40</f>
        <v>371696971.80000001</v>
      </c>
    </row>
    <row r="41" spans="1:9" ht="31.5">
      <c r="A41" s="148">
        <v>2</v>
      </c>
      <c r="B41" s="149" t="s">
        <v>777</v>
      </c>
      <c r="C41" s="150" t="s">
        <v>258</v>
      </c>
      <c r="D41" s="151">
        <v>172</v>
      </c>
      <c r="E41" s="273">
        <v>1958793</v>
      </c>
      <c r="F41" s="405">
        <f t="shared" si="5"/>
        <v>336912396</v>
      </c>
      <c r="G41" s="406">
        <f t="shared" ref="G41:G104" si="6">F41*10/100</f>
        <v>33691239.600000001</v>
      </c>
      <c r="H41" s="406">
        <f t="shared" ref="H41:H76" si="7">G41+F41</f>
        <v>370603635.60000002</v>
      </c>
    </row>
    <row r="42" spans="1:9" ht="31.5">
      <c r="A42" s="148">
        <v>3</v>
      </c>
      <c r="B42" s="149" t="s">
        <v>778</v>
      </c>
      <c r="C42" s="150" t="s">
        <v>258</v>
      </c>
      <c r="D42" s="151">
        <v>4</v>
      </c>
      <c r="E42" s="273">
        <v>14583030</v>
      </c>
      <c r="F42" s="405">
        <f t="shared" si="5"/>
        <v>58332120</v>
      </c>
      <c r="G42" s="406">
        <f t="shared" si="6"/>
        <v>5833212</v>
      </c>
      <c r="H42" s="406">
        <f t="shared" si="7"/>
        <v>64165332</v>
      </c>
    </row>
    <row r="43" spans="1:9" ht="47.25">
      <c r="A43" s="148">
        <v>4</v>
      </c>
      <c r="B43" s="149" t="s">
        <v>779</v>
      </c>
      <c r="C43" s="150" t="s">
        <v>258</v>
      </c>
      <c r="D43" s="151">
        <v>4</v>
      </c>
      <c r="E43" s="273">
        <v>44173031</v>
      </c>
      <c r="F43" s="405">
        <f t="shared" si="5"/>
        <v>176692124</v>
      </c>
      <c r="G43" s="406">
        <f t="shared" si="6"/>
        <v>17669212.399999999</v>
      </c>
      <c r="H43" s="406">
        <f t="shared" si="7"/>
        <v>194361336.40000001</v>
      </c>
    </row>
    <row r="44" spans="1:9" ht="47.25">
      <c r="A44" s="148">
        <v>5</v>
      </c>
      <c r="B44" s="149" t="s">
        <v>263</v>
      </c>
      <c r="C44" s="150" t="s">
        <v>258</v>
      </c>
      <c r="D44" s="151">
        <v>24</v>
      </c>
      <c r="E44" s="273">
        <v>5700030</v>
      </c>
      <c r="F44" s="405">
        <f t="shared" si="5"/>
        <v>136800720</v>
      </c>
      <c r="G44" s="406">
        <f t="shared" si="6"/>
        <v>13680072</v>
      </c>
      <c r="H44" s="406">
        <f t="shared" si="7"/>
        <v>150480792</v>
      </c>
    </row>
    <row r="45" spans="1:9" ht="31.5">
      <c r="A45" s="148">
        <v>6</v>
      </c>
      <c r="B45" s="149" t="s">
        <v>264</v>
      </c>
      <c r="C45" s="150" t="s">
        <v>265</v>
      </c>
      <c r="D45" s="151">
        <v>4</v>
      </c>
      <c r="E45" s="273">
        <v>174875</v>
      </c>
      <c r="F45" s="405">
        <f t="shared" si="5"/>
        <v>699500</v>
      </c>
      <c r="G45" s="406">
        <f t="shared" si="6"/>
        <v>69950</v>
      </c>
      <c r="H45" s="406">
        <f t="shared" si="7"/>
        <v>769450</v>
      </c>
    </row>
    <row r="46" spans="1:9" ht="22.15" customHeight="1">
      <c r="A46" s="148">
        <v>7</v>
      </c>
      <c r="B46" s="149" t="s">
        <v>780</v>
      </c>
      <c r="C46" s="150" t="s">
        <v>258</v>
      </c>
      <c r="D46" s="151">
        <v>4</v>
      </c>
      <c r="E46" s="273">
        <v>33353013</v>
      </c>
      <c r="F46" s="405">
        <f t="shared" si="5"/>
        <v>133412052</v>
      </c>
      <c r="G46" s="406">
        <f t="shared" si="6"/>
        <v>13341205.199999999</v>
      </c>
      <c r="H46" s="406">
        <f t="shared" si="7"/>
        <v>146753257.19999999</v>
      </c>
    </row>
    <row r="47" spans="1:9" ht="21" customHeight="1">
      <c r="A47" s="148">
        <v>8</v>
      </c>
      <c r="B47" s="149" t="s">
        <v>267</v>
      </c>
      <c r="C47" s="150" t="s">
        <v>258</v>
      </c>
      <c r="D47" s="151">
        <v>4</v>
      </c>
      <c r="E47" s="273">
        <v>2563793</v>
      </c>
      <c r="F47" s="405">
        <f t="shared" si="5"/>
        <v>10255172</v>
      </c>
      <c r="G47" s="406">
        <f t="shared" si="6"/>
        <v>1025517.2</v>
      </c>
      <c r="H47" s="406">
        <f t="shared" si="7"/>
        <v>11280689.199999999</v>
      </c>
    </row>
    <row r="48" spans="1:9" ht="23.45" customHeight="1">
      <c r="A48" s="148">
        <v>9</v>
      </c>
      <c r="B48" s="149" t="s">
        <v>781</v>
      </c>
      <c r="C48" s="150" t="s">
        <v>18</v>
      </c>
      <c r="D48" s="151">
        <v>1</v>
      </c>
      <c r="E48" s="273">
        <v>22648013</v>
      </c>
      <c r="F48" s="405">
        <f t="shared" si="5"/>
        <v>22648013</v>
      </c>
      <c r="G48" s="406">
        <f t="shared" si="6"/>
        <v>2264801.2999999998</v>
      </c>
      <c r="H48" s="406">
        <f t="shared" si="7"/>
        <v>24912814.300000001</v>
      </c>
    </row>
    <row r="49" spans="1:8" ht="31.5">
      <c r="A49" s="148">
        <v>10</v>
      </c>
      <c r="B49" s="149" t="s">
        <v>269</v>
      </c>
      <c r="C49" s="150" t="s">
        <v>258</v>
      </c>
      <c r="D49" s="151">
        <v>1</v>
      </c>
      <c r="E49" s="273">
        <v>4157013</v>
      </c>
      <c r="F49" s="405">
        <f t="shared" si="5"/>
        <v>4157013</v>
      </c>
      <c r="G49" s="406">
        <f t="shared" si="6"/>
        <v>415701.3</v>
      </c>
      <c r="H49" s="406">
        <f t="shared" si="7"/>
        <v>4572714.3</v>
      </c>
    </row>
    <row r="50" spans="1:8">
      <c r="A50" s="148"/>
      <c r="B50" s="145" t="s">
        <v>276</v>
      </c>
      <c r="C50" s="150"/>
      <c r="D50" s="151"/>
      <c r="E50" s="273"/>
      <c r="F50" s="405"/>
      <c r="G50" s="406"/>
      <c r="H50" s="406"/>
    </row>
    <row r="51" spans="1:8" ht="28.9" customHeight="1">
      <c r="A51" s="148">
        <v>11</v>
      </c>
      <c r="B51" s="149" t="s">
        <v>782</v>
      </c>
      <c r="C51" s="150" t="s">
        <v>18</v>
      </c>
      <c r="D51" s="151">
        <v>1</v>
      </c>
      <c r="E51" s="273">
        <v>38975030</v>
      </c>
      <c r="F51" s="405">
        <f>D51*E51</f>
        <v>38975030</v>
      </c>
      <c r="G51" s="406">
        <f t="shared" si="6"/>
        <v>3897503</v>
      </c>
      <c r="H51" s="406">
        <f t="shared" si="7"/>
        <v>42872533</v>
      </c>
    </row>
    <row r="52" spans="1:8" ht="28.9" customHeight="1">
      <c r="A52" s="148">
        <v>12</v>
      </c>
      <c r="B52" s="149" t="s">
        <v>783</v>
      </c>
      <c r="C52" s="150" t="s">
        <v>18</v>
      </c>
      <c r="D52" s="151">
        <v>13</v>
      </c>
      <c r="E52" s="273">
        <v>19175030</v>
      </c>
      <c r="F52" s="405">
        <f>D52*E52</f>
        <v>249275390</v>
      </c>
      <c r="G52" s="406">
        <f t="shared" si="6"/>
        <v>24927539</v>
      </c>
      <c r="H52" s="406">
        <f t="shared" si="7"/>
        <v>274202929</v>
      </c>
    </row>
    <row r="53" spans="1:8">
      <c r="A53" s="410" t="s">
        <v>273</v>
      </c>
      <c r="B53" s="411" t="s">
        <v>449</v>
      </c>
      <c r="C53" s="150"/>
      <c r="D53" s="151"/>
      <c r="E53" s="273"/>
      <c r="F53" s="403">
        <f>SUM(F54:F58)</f>
        <v>5167584380.90909</v>
      </c>
      <c r="G53" s="404">
        <f t="shared" si="6"/>
        <v>516758438.09090894</v>
      </c>
      <c r="H53" s="404">
        <f>ROUND((G53+F53),-3)</f>
        <v>5684343000</v>
      </c>
    </row>
    <row r="54" spans="1:8" ht="24.6" customHeight="1">
      <c r="A54" s="148">
        <v>1</v>
      </c>
      <c r="B54" s="149" t="s">
        <v>784</v>
      </c>
      <c r="C54" s="150" t="s">
        <v>16</v>
      </c>
      <c r="D54" s="151">
        <v>11</v>
      </c>
      <c r="E54" s="363">
        <v>300071688.18181819</v>
      </c>
      <c r="F54" s="405">
        <f>D54*E54</f>
        <v>3300788570</v>
      </c>
      <c r="G54" s="406">
        <f t="shared" si="6"/>
        <v>330078857</v>
      </c>
      <c r="H54" s="406">
        <f t="shared" si="7"/>
        <v>3630867427</v>
      </c>
    </row>
    <row r="55" spans="1:8" ht="24.6" customHeight="1">
      <c r="A55" s="148">
        <v>2</v>
      </c>
      <c r="B55" s="149" t="s">
        <v>17</v>
      </c>
      <c r="C55" s="150" t="s">
        <v>18</v>
      </c>
      <c r="D55" s="151">
        <v>11</v>
      </c>
      <c r="E55" s="363">
        <v>25104869.999999996</v>
      </c>
      <c r="F55" s="405">
        <f>D55*E55</f>
        <v>276153569.99999994</v>
      </c>
      <c r="G55" s="406">
        <f t="shared" si="6"/>
        <v>27615356.999999996</v>
      </c>
      <c r="H55" s="406">
        <f t="shared" si="7"/>
        <v>303768926.99999994</v>
      </c>
    </row>
    <row r="56" spans="1:8" ht="31.5">
      <c r="A56" s="148">
        <v>3</v>
      </c>
      <c r="B56" s="149" t="s">
        <v>19</v>
      </c>
      <c r="C56" s="150" t="s">
        <v>20</v>
      </c>
      <c r="D56" s="151">
        <v>265</v>
      </c>
      <c r="E56" s="363">
        <v>38904.545454545449</v>
      </c>
      <c r="F56" s="405">
        <f>D56*E56</f>
        <v>10309704.545454543</v>
      </c>
      <c r="G56" s="406">
        <f t="shared" si="6"/>
        <v>1030970.4545454544</v>
      </c>
      <c r="H56" s="406">
        <f t="shared" si="7"/>
        <v>11340674.999999998</v>
      </c>
    </row>
    <row r="57" spans="1:8" ht="31.5">
      <c r="A57" s="148">
        <v>4</v>
      </c>
      <c r="B57" s="149" t="s">
        <v>21</v>
      </c>
      <c r="C57" s="150" t="s">
        <v>18</v>
      </c>
      <c r="D57" s="151">
        <v>2</v>
      </c>
      <c r="E57" s="363">
        <v>483379845.45454544</v>
      </c>
      <c r="F57" s="405">
        <f>D57*E57</f>
        <v>966759690.90909088</v>
      </c>
      <c r="G57" s="406">
        <f t="shared" si="6"/>
        <v>96675969.090909079</v>
      </c>
      <c r="H57" s="406">
        <f t="shared" si="7"/>
        <v>1063435660</v>
      </c>
    </row>
    <row r="58" spans="1:8" ht="31.5">
      <c r="A58" s="148">
        <v>5</v>
      </c>
      <c r="B58" s="149" t="s">
        <v>22</v>
      </c>
      <c r="C58" s="150" t="s">
        <v>18</v>
      </c>
      <c r="D58" s="151">
        <v>1</v>
      </c>
      <c r="E58" s="363">
        <v>613572845.45454538</v>
      </c>
      <c r="F58" s="405">
        <f>D58*E58</f>
        <v>613572845.45454538</v>
      </c>
      <c r="G58" s="406">
        <f t="shared" si="6"/>
        <v>61357284.545454539</v>
      </c>
      <c r="H58" s="406">
        <f t="shared" si="7"/>
        <v>674930129.99999988</v>
      </c>
    </row>
    <row r="59" spans="1:8">
      <c r="A59" s="144" t="s">
        <v>275</v>
      </c>
      <c r="B59" s="145" t="s">
        <v>707</v>
      </c>
      <c r="C59" s="146"/>
      <c r="D59" s="147"/>
      <c r="E59" s="401"/>
      <c r="F59" s="403">
        <f>F60+F69+F73</f>
        <v>12036718424.872725</v>
      </c>
      <c r="G59" s="403">
        <f>G60+G69+G73</f>
        <v>1203671842.4872727</v>
      </c>
      <c r="H59" s="404">
        <f>ROUND((G59+F59),-3)</f>
        <v>13240390000</v>
      </c>
    </row>
    <row r="60" spans="1:8">
      <c r="A60" s="144" t="s">
        <v>708</v>
      </c>
      <c r="B60" s="145" t="s">
        <v>718</v>
      </c>
      <c r="C60" s="146"/>
      <c r="D60" s="147"/>
      <c r="E60" s="401"/>
      <c r="F60" s="403">
        <f>SUM(F61:F68)</f>
        <v>2505000000</v>
      </c>
      <c r="G60" s="404">
        <f>SUM(G61:G68)</f>
        <v>250500000</v>
      </c>
      <c r="H60" s="404">
        <f>SUM(H61:H68)</f>
        <v>2755500000</v>
      </c>
    </row>
    <row r="61" spans="1:8" ht="31.5">
      <c r="A61" s="148">
        <v>1</v>
      </c>
      <c r="B61" s="152" t="s">
        <v>27</v>
      </c>
      <c r="C61" s="151" t="s">
        <v>99</v>
      </c>
      <c r="D61" s="151">
        <v>6</v>
      </c>
      <c r="E61" s="363">
        <v>40000000</v>
      </c>
      <c r="F61" s="405">
        <f t="shared" ref="F61:F68" si="8">D61*E61</f>
        <v>240000000</v>
      </c>
      <c r="G61" s="406">
        <f t="shared" si="6"/>
        <v>24000000</v>
      </c>
      <c r="H61" s="406">
        <f t="shared" si="7"/>
        <v>264000000</v>
      </c>
    </row>
    <row r="62" spans="1:8">
      <c r="A62" s="148">
        <v>2</v>
      </c>
      <c r="B62" s="261" t="s">
        <v>41</v>
      </c>
      <c r="C62" s="151" t="s">
        <v>100</v>
      </c>
      <c r="D62" s="151">
        <v>12</v>
      </c>
      <c r="E62" s="363">
        <v>72000000</v>
      </c>
      <c r="F62" s="405">
        <f t="shared" si="8"/>
        <v>864000000</v>
      </c>
      <c r="G62" s="406">
        <f t="shared" si="6"/>
        <v>86400000</v>
      </c>
      <c r="H62" s="406">
        <f t="shared" si="7"/>
        <v>950400000</v>
      </c>
    </row>
    <row r="63" spans="1:8">
      <c r="A63" s="148">
        <v>3</v>
      </c>
      <c r="B63" s="261" t="s">
        <v>47</v>
      </c>
      <c r="C63" s="151" t="s">
        <v>99</v>
      </c>
      <c r="D63" s="151">
        <v>3</v>
      </c>
      <c r="E63" s="363">
        <v>45000000</v>
      </c>
      <c r="F63" s="405">
        <f t="shared" si="8"/>
        <v>135000000</v>
      </c>
      <c r="G63" s="406">
        <f t="shared" si="6"/>
        <v>13500000</v>
      </c>
      <c r="H63" s="406">
        <f t="shared" si="7"/>
        <v>148500000</v>
      </c>
    </row>
    <row r="64" spans="1:8">
      <c r="A64" s="148">
        <v>4</v>
      </c>
      <c r="B64" s="261" t="s">
        <v>50</v>
      </c>
      <c r="C64" s="151" t="s">
        <v>99</v>
      </c>
      <c r="D64" s="151">
        <v>6</v>
      </c>
      <c r="E64" s="363">
        <v>32999999.999999996</v>
      </c>
      <c r="F64" s="405">
        <f t="shared" si="8"/>
        <v>197999999.99999997</v>
      </c>
      <c r="G64" s="406">
        <f t="shared" si="6"/>
        <v>19799999.999999996</v>
      </c>
      <c r="H64" s="406">
        <f t="shared" si="7"/>
        <v>217799999.99999997</v>
      </c>
    </row>
    <row r="65" spans="1:9">
      <c r="A65" s="148">
        <v>5</v>
      </c>
      <c r="B65" s="261" t="s">
        <v>53</v>
      </c>
      <c r="C65" s="151" t="s">
        <v>99</v>
      </c>
      <c r="D65" s="151">
        <v>6</v>
      </c>
      <c r="E65" s="363">
        <v>38000000</v>
      </c>
      <c r="F65" s="405">
        <f t="shared" si="8"/>
        <v>228000000</v>
      </c>
      <c r="G65" s="406">
        <f t="shared" si="6"/>
        <v>22800000</v>
      </c>
      <c r="H65" s="406">
        <f t="shared" si="7"/>
        <v>250800000</v>
      </c>
    </row>
    <row r="66" spans="1:9">
      <c r="A66" s="148">
        <v>7</v>
      </c>
      <c r="B66" s="261" t="s">
        <v>72</v>
      </c>
      <c r="C66" s="151" t="s">
        <v>99</v>
      </c>
      <c r="D66" s="151">
        <v>6</v>
      </c>
      <c r="E66" s="363">
        <v>45000000</v>
      </c>
      <c r="F66" s="405">
        <f t="shared" si="8"/>
        <v>270000000</v>
      </c>
      <c r="G66" s="406">
        <f t="shared" si="6"/>
        <v>27000000</v>
      </c>
      <c r="H66" s="406">
        <f t="shared" si="7"/>
        <v>297000000</v>
      </c>
    </row>
    <row r="67" spans="1:9">
      <c r="A67" s="148">
        <v>8</v>
      </c>
      <c r="B67" s="263" t="s">
        <v>82</v>
      </c>
      <c r="C67" s="151" t="s">
        <v>100</v>
      </c>
      <c r="D67" s="151">
        <v>6</v>
      </c>
      <c r="E67" s="363">
        <v>49999999.999999993</v>
      </c>
      <c r="F67" s="405">
        <f t="shared" si="8"/>
        <v>299999999.99999994</v>
      </c>
      <c r="G67" s="406">
        <f t="shared" si="6"/>
        <v>29999999.999999996</v>
      </c>
      <c r="H67" s="406">
        <f t="shared" si="7"/>
        <v>329999999.99999994</v>
      </c>
    </row>
    <row r="68" spans="1:9">
      <c r="A68" s="148">
        <v>9</v>
      </c>
      <c r="B68" s="155" t="s">
        <v>98</v>
      </c>
      <c r="C68" s="151" t="s">
        <v>101</v>
      </c>
      <c r="D68" s="151">
        <v>3</v>
      </c>
      <c r="E68" s="363">
        <v>90000000</v>
      </c>
      <c r="F68" s="405">
        <f t="shared" si="8"/>
        <v>270000000</v>
      </c>
      <c r="G68" s="406">
        <f t="shared" si="6"/>
        <v>27000000</v>
      </c>
      <c r="H68" s="406">
        <f t="shared" si="7"/>
        <v>297000000</v>
      </c>
    </row>
    <row r="69" spans="1:9">
      <c r="A69" s="144" t="s">
        <v>709</v>
      </c>
      <c r="B69" s="145" t="s">
        <v>717</v>
      </c>
      <c r="C69" s="150"/>
      <c r="D69" s="151"/>
      <c r="E69" s="363"/>
      <c r="F69" s="412">
        <f>SUM(F70:F72)</f>
        <v>8217272727.2727251</v>
      </c>
      <c r="G69" s="404">
        <f>SUM(G70:G72)</f>
        <v>821727272.72727263</v>
      </c>
      <c r="H69" s="404">
        <f>SUM(H70:H72)</f>
        <v>9038999999.9999981</v>
      </c>
    </row>
    <row r="70" spans="1:9">
      <c r="A70" s="158">
        <v>1</v>
      </c>
      <c r="B70" s="159" t="s">
        <v>494</v>
      </c>
      <c r="C70" s="210" t="s">
        <v>18</v>
      </c>
      <c r="D70" s="290">
        <v>3</v>
      </c>
      <c r="E70" s="363">
        <v>799999999.99999988</v>
      </c>
      <c r="F70" s="363">
        <f>E70*D70</f>
        <v>2399999999.9999995</v>
      </c>
      <c r="G70" s="406">
        <f t="shared" si="6"/>
        <v>239999999.99999997</v>
      </c>
      <c r="H70" s="406">
        <f t="shared" si="7"/>
        <v>2639999999.9999995</v>
      </c>
    </row>
    <row r="71" spans="1:9">
      <c r="A71" s="158">
        <v>2</v>
      </c>
      <c r="B71" s="159" t="s">
        <v>495</v>
      </c>
      <c r="C71" s="210" t="s">
        <v>18</v>
      </c>
      <c r="D71" s="290">
        <v>3</v>
      </c>
      <c r="E71" s="363">
        <v>1499999999.9999998</v>
      </c>
      <c r="F71" s="363">
        <f>E71*D71</f>
        <v>4499999999.999999</v>
      </c>
      <c r="G71" s="406">
        <f t="shared" si="6"/>
        <v>449999999.99999994</v>
      </c>
      <c r="H71" s="406">
        <f t="shared" si="7"/>
        <v>4949999999.999999</v>
      </c>
    </row>
    <row r="72" spans="1:9">
      <c r="A72" s="158">
        <v>3</v>
      </c>
      <c r="B72" s="159" t="s">
        <v>496</v>
      </c>
      <c r="C72" s="210" t="s">
        <v>18</v>
      </c>
      <c r="D72" s="290">
        <v>3</v>
      </c>
      <c r="E72" s="399">
        <v>439090909.09090906</v>
      </c>
      <c r="F72" s="363">
        <f>E72*D72</f>
        <v>1317272727.2727273</v>
      </c>
      <c r="G72" s="406">
        <f t="shared" si="6"/>
        <v>131727272.72727272</v>
      </c>
      <c r="H72" s="406">
        <f t="shared" si="7"/>
        <v>1449000000</v>
      </c>
    </row>
    <row r="73" spans="1:9">
      <c r="A73" s="144" t="s">
        <v>710</v>
      </c>
      <c r="B73" s="145" t="s">
        <v>529</v>
      </c>
      <c r="C73" s="146"/>
      <c r="D73" s="147"/>
      <c r="E73" s="401"/>
      <c r="F73" s="404">
        <f>SUM(F74:F76)</f>
        <v>1314445697.6000001</v>
      </c>
      <c r="G73" s="404">
        <f>SUM(G74:G76)</f>
        <v>131444569.75999999</v>
      </c>
      <c r="H73" s="404">
        <f>ROUND((G73+F73),-3)</f>
        <v>1445890000</v>
      </c>
    </row>
    <row r="74" spans="1:9" ht="78.75">
      <c r="A74" s="148">
        <v>1</v>
      </c>
      <c r="B74" s="149" t="s">
        <v>530</v>
      </c>
      <c r="C74" s="150" t="s">
        <v>531</v>
      </c>
      <c r="D74" s="151">
        <v>17.600000000000001</v>
      </c>
      <c r="E74" s="363">
        <v>34577725.454545453</v>
      </c>
      <c r="F74" s="405">
        <f>D74*E74</f>
        <v>608567968</v>
      </c>
      <c r="G74" s="406">
        <f t="shared" si="6"/>
        <v>60856796.799999997</v>
      </c>
      <c r="H74" s="406">
        <f t="shared" si="7"/>
        <v>669424764.79999995</v>
      </c>
    </row>
    <row r="75" spans="1:9" ht="113.45" customHeight="1">
      <c r="A75" s="148">
        <v>2</v>
      </c>
      <c r="B75" s="149" t="s">
        <v>532</v>
      </c>
      <c r="C75" s="150" t="s">
        <v>531</v>
      </c>
      <c r="D75" s="151">
        <v>14.96</v>
      </c>
      <c r="E75" s="363">
        <v>31985776.36363636</v>
      </c>
      <c r="F75" s="405">
        <f>D75*E75</f>
        <v>478507214.39999998</v>
      </c>
      <c r="G75" s="406">
        <f t="shared" si="6"/>
        <v>47850721.439999998</v>
      </c>
      <c r="H75" s="406">
        <f t="shared" si="7"/>
        <v>526357935.83999997</v>
      </c>
    </row>
    <row r="76" spans="1:9" ht="118.9" customHeight="1">
      <c r="A76" s="148">
        <v>3</v>
      </c>
      <c r="B76" s="149" t="s">
        <v>533</v>
      </c>
      <c r="C76" s="150" t="s">
        <v>531</v>
      </c>
      <c r="D76" s="151">
        <v>7.04</v>
      </c>
      <c r="E76" s="363">
        <v>32296948.18181818</v>
      </c>
      <c r="F76" s="405">
        <f>D76*E76</f>
        <v>227370515.19999999</v>
      </c>
      <c r="G76" s="406">
        <f t="shared" si="6"/>
        <v>22737051.52</v>
      </c>
      <c r="H76" s="406">
        <f t="shared" si="7"/>
        <v>250107566.72</v>
      </c>
    </row>
    <row r="77" spans="1:9">
      <c r="A77" s="144" t="s">
        <v>13</v>
      </c>
      <c r="B77" s="145" t="s">
        <v>534</v>
      </c>
      <c r="C77" s="146" t="s">
        <v>535</v>
      </c>
      <c r="D77" s="147">
        <v>1</v>
      </c>
      <c r="E77" s="413">
        <v>14518046230</v>
      </c>
      <c r="F77" s="413">
        <f>E77*D77</f>
        <v>14518046230</v>
      </c>
      <c r="G77" s="404">
        <f t="shared" si="6"/>
        <v>1451804623</v>
      </c>
      <c r="H77" s="404">
        <f>ROUND((G77+F77),-3)</f>
        <v>15969851000</v>
      </c>
    </row>
    <row r="78" spans="1:9" ht="31.5">
      <c r="A78" s="144"/>
      <c r="B78" s="149" t="s">
        <v>733</v>
      </c>
      <c r="C78" s="146"/>
      <c r="D78" s="147"/>
      <c r="E78" s="401"/>
      <c r="F78" s="401"/>
      <c r="G78" s="406"/>
      <c r="H78" s="406"/>
    </row>
    <row r="79" spans="1:9">
      <c r="A79" s="144" t="s">
        <v>25</v>
      </c>
      <c r="B79" s="145" t="s">
        <v>287</v>
      </c>
      <c r="C79" s="146"/>
      <c r="D79" s="147"/>
      <c r="E79" s="390"/>
      <c r="F79" s="403">
        <f>SUM(F81:F115)</f>
        <v>9851088152.727272</v>
      </c>
      <c r="G79" s="403">
        <f>SUM(G81:G115)</f>
        <v>985108815.27272737</v>
      </c>
      <c r="H79" s="404">
        <f>ROUND((G79+F79),-3)</f>
        <v>10836197000</v>
      </c>
      <c r="I79" s="408"/>
    </row>
    <row r="80" spans="1:9">
      <c r="A80" s="148"/>
      <c r="B80" s="145" t="s">
        <v>451</v>
      </c>
      <c r="C80" s="146"/>
      <c r="D80" s="147"/>
      <c r="E80" s="401"/>
      <c r="F80" s="401"/>
      <c r="G80" s="406">
        <f t="shared" si="6"/>
        <v>0</v>
      </c>
      <c r="H80" s="406">
        <f t="shared" ref="H80:H133" si="9">G80+F80</f>
        <v>0</v>
      </c>
    </row>
    <row r="81" spans="1:8">
      <c r="A81" s="148"/>
      <c r="B81" s="149" t="s">
        <v>453</v>
      </c>
      <c r="C81" s="150" t="s">
        <v>24</v>
      </c>
      <c r="D81" s="151">
        <v>11</v>
      </c>
      <c r="E81" s="363">
        <v>5364872.7272727266</v>
      </c>
      <c r="F81" s="405">
        <f>D81*E81</f>
        <v>59013599.999999993</v>
      </c>
      <c r="G81" s="406">
        <f t="shared" si="6"/>
        <v>5901359.9999999991</v>
      </c>
      <c r="H81" s="406">
        <f t="shared" si="9"/>
        <v>64914959.999999993</v>
      </c>
    </row>
    <row r="82" spans="1:8">
      <c r="A82" s="148"/>
      <c r="B82" s="149" t="s">
        <v>455</v>
      </c>
      <c r="C82" s="150" t="s">
        <v>18</v>
      </c>
      <c r="D82" s="151">
        <v>2</v>
      </c>
      <c r="E82" s="363">
        <v>289992.72727272724</v>
      </c>
      <c r="F82" s="405">
        <f>D82*E82</f>
        <v>579985.45454545447</v>
      </c>
      <c r="G82" s="406">
        <f t="shared" si="6"/>
        <v>57998.545454545449</v>
      </c>
      <c r="H82" s="406">
        <f t="shared" si="9"/>
        <v>637983.99999999988</v>
      </c>
    </row>
    <row r="83" spans="1:8">
      <c r="A83" s="148"/>
      <c r="B83" s="149" t="s">
        <v>456</v>
      </c>
      <c r="C83" s="150" t="s">
        <v>486</v>
      </c>
      <c r="D83" s="151">
        <v>540</v>
      </c>
      <c r="E83" s="363">
        <v>205304.54545454544</v>
      </c>
      <c r="F83" s="405">
        <f>D83*E83</f>
        <v>110864454.54545453</v>
      </c>
      <c r="G83" s="406">
        <f t="shared" si="6"/>
        <v>11086445.454545453</v>
      </c>
      <c r="H83" s="406">
        <f t="shared" si="9"/>
        <v>121950899.99999999</v>
      </c>
    </row>
    <row r="84" spans="1:8">
      <c r="A84" s="148"/>
      <c r="B84" s="145" t="s">
        <v>457</v>
      </c>
      <c r="C84" s="146"/>
      <c r="D84" s="147"/>
      <c r="E84" s="363"/>
      <c r="F84" s="405"/>
      <c r="G84" s="406"/>
      <c r="H84" s="406"/>
    </row>
    <row r="85" spans="1:8">
      <c r="A85" s="148"/>
      <c r="B85" s="145" t="s">
        <v>458</v>
      </c>
      <c r="C85" s="146">
        <v>0</v>
      </c>
      <c r="D85" s="147">
        <v>0</v>
      </c>
      <c r="E85" s="363">
        <v>0</v>
      </c>
      <c r="F85" s="405">
        <f t="shared" ref="F85:F94" si="10">D85*E85</f>
        <v>0</v>
      </c>
      <c r="G85" s="406">
        <f t="shared" si="6"/>
        <v>0</v>
      </c>
      <c r="H85" s="406">
        <f t="shared" si="9"/>
        <v>0</v>
      </c>
    </row>
    <row r="86" spans="1:8" ht="31.5">
      <c r="A86" s="148"/>
      <c r="B86" s="149" t="s">
        <v>459</v>
      </c>
      <c r="C86" s="150" t="s">
        <v>18</v>
      </c>
      <c r="D86" s="151">
        <v>1</v>
      </c>
      <c r="E86" s="363">
        <v>350940726.36363631</v>
      </c>
      <c r="F86" s="405">
        <f t="shared" si="10"/>
        <v>350940726.36363631</v>
      </c>
      <c r="G86" s="406">
        <f t="shared" si="6"/>
        <v>35094072.636363633</v>
      </c>
      <c r="H86" s="406">
        <f t="shared" si="9"/>
        <v>386034798.99999994</v>
      </c>
    </row>
    <row r="87" spans="1:8" ht="31.5">
      <c r="A87" s="148"/>
      <c r="B87" s="149" t="s">
        <v>536</v>
      </c>
      <c r="C87" s="150" t="s">
        <v>18</v>
      </c>
      <c r="D87" s="151">
        <v>1</v>
      </c>
      <c r="E87" s="363">
        <v>365709422.72727269</v>
      </c>
      <c r="F87" s="405">
        <f t="shared" si="10"/>
        <v>365709422.72727269</v>
      </c>
      <c r="G87" s="406">
        <f t="shared" si="6"/>
        <v>36570942.272727273</v>
      </c>
      <c r="H87" s="406">
        <f t="shared" si="9"/>
        <v>402280364.99999994</v>
      </c>
    </row>
    <row r="88" spans="1:8" ht="31.5">
      <c r="A88" s="148"/>
      <c r="B88" s="149" t="s">
        <v>460</v>
      </c>
      <c r="C88" s="150" t="s">
        <v>18</v>
      </c>
      <c r="D88" s="151">
        <v>1</v>
      </c>
      <c r="E88" s="363">
        <v>392794809.09090906</v>
      </c>
      <c r="F88" s="405">
        <f t="shared" si="10"/>
        <v>392794809.09090906</v>
      </c>
      <c r="G88" s="406">
        <f t="shared" si="6"/>
        <v>39279480.909090906</v>
      </c>
      <c r="H88" s="406">
        <f t="shared" si="9"/>
        <v>432074290</v>
      </c>
    </row>
    <row r="89" spans="1:8" ht="31.5">
      <c r="A89" s="148"/>
      <c r="B89" s="149" t="s">
        <v>461</v>
      </c>
      <c r="C89" s="150" t="s">
        <v>18</v>
      </c>
      <c r="D89" s="151">
        <v>1</v>
      </c>
      <c r="E89" s="363">
        <v>410599609.09090906</v>
      </c>
      <c r="F89" s="405">
        <f t="shared" si="10"/>
        <v>410599609.09090906</v>
      </c>
      <c r="G89" s="406">
        <f t="shared" si="6"/>
        <v>41059960.909090906</v>
      </c>
      <c r="H89" s="406">
        <f t="shared" si="9"/>
        <v>451659570</v>
      </c>
    </row>
    <row r="90" spans="1:8" ht="31.5">
      <c r="A90" s="148"/>
      <c r="B90" s="149" t="s">
        <v>462</v>
      </c>
      <c r="C90" s="150" t="s">
        <v>18</v>
      </c>
      <c r="D90" s="151">
        <v>1</v>
      </c>
      <c r="E90" s="363">
        <v>416676409.09090906</v>
      </c>
      <c r="F90" s="405">
        <f t="shared" si="10"/>
        <v>416676409.09090906</v>
      </c>
      <c r="G90" s="406">
        <f t="shared" si="6"/>
        <v>41667640.909090906</v>
      </c>
      <c r="H90" s="406">
        <f t="shared" si="9"/>
        <v>458344050</v>
      </c>
    </row>
    <row r="91" spans="1:8" ht="31.5">
      <c r="A91" s="148"/>
      <c r="B91" s="149" t="s">
        <v>537</v>
      </c>
      <c r="C91" s="150" t="s">
        <v>18</v>
      </c>
      <c r="D91" s="151">
        <v>2</v>
      </c>
      <c r="E91" s="363">
        <v>420299726.36363631</v>
      </c>
      <c r="F91" s="405">
        <f t="shared" si="10"/>
        <v>840599452.72727263</v>
      </c>
      <c r="G91" s="406">
        <f t="shared" si="6"/>
        <v>84059945.272727266</v>
      </c>
      <c r="H91" s="406">
        <f t="shared" si="9"/>
        <v>924659397.99999988</v>
      </c>
    </row>
    <row r="92" spans="1:8" ht="31.5">
      <c r="A92" s="148"/>
      <c r="B92" s="149" t="s">
        <v>463</v>
      </c>
      <c r="C92" s="150" t="s">
        <v>18</v>
      </c>
      <c r="D92" s="151">
        <v>1</v>
      </c>
      <c r="E92" s="363">
        <v>466753209.09090906</v>
      </c>
      <c r="F92" s="405">
        <f t="shared" si="10"/>
        <v>466753209.09090906</v>
      </c>
      <c r="G92" s="406">
        <f t="shared" si="6"/>
        <v>46675320.909090906</v>
      </c>
      <c r="H92" s="406">
        <f t="shared" si="9"/>
        <v>513428530</v>
      </c>
    </row>
    <row r="93" spans="1:8" ht="31.5">
      <c r="A93" s="148"/>
      <c r="B93" s="149" t="s">
        <v>464</v>
      </c>
      <c r="C93" s="150" t="s">
        <v>18</v>
      </c>
      <c r="D93" s="151">
        <v>1</v>
      </c>
      <c r="E93" s="363">
        <v>471623609.09090906</v>
      </c>
      <c r="F93" s="405">
        <f t="shared" si="10"/>
        <v>471623609.09090906</v>
      </c>
      <c r="G93" s="406">
        <f t="shared" si="6"/>
        <v>47162360.909090906</v>
      </c>
      <c r="H93" s="406">
        <f t="shared" si="9"/>
        <v>518785970</v>
      </c>
    </row>
    <row r="94" spans="1:8" ht="31.5">
      <c r="A94" s="148"/>
      <c r="B94" s="149" t="s">
        <v>465</v>
      </c>
      <c r="C94" s="150" t="s">
        <v>18</v>
      </c>
      <c r="D94" s="151">
        <v>1</v>
      </c>
      <c r="E94" s="363">
        <v>475854126.36363631</v>
      </c>
      <c r="F94" s="405">
        <f t="shared" si="10"/>
        <v>475854126.36363631</v>
      </c>
      <c r="G94" s="406">
        <f t="shared" si="6"/>
        <v>47585412.636363633</v>
      </c>
      <c r="H94" s="406">
        <f t="shared" si="9"/>
        <v>523439538.99999994</v>
      </c>
    </row>
    <row r="95" spans="1:8">
      <c r="A95" s="144"/>
      <c r="B95" s="145" t="s">
        <v>466</v>
      </c>
      <c r="C95" s="146"/>
      <c r="D95" s="147"/>
      <c r="E95" s="363"/>
      <c r="F95" s="405"/>
      <c r="G95" s="406"/>
      <c r="H95" s="406"/>
    </row>
    <row r="96" spans="1:8" ht="31.5">
      <c r="A96" s="148"/>
      <c r="B96" s="149" t="s">
        <v>468</v>
      </c>
      <c r="C96" s="150" t="s">
        <v>18</v>
      </c>
      <c r="D96" s="151">
        <v>11</v>
      </c>
      <c r="E96" s="363">
        <v>31415569.999999996</v>
      </c>
      <c r="F96" s="405">
        <f t="shared" ref="F96:F107" si="11">D96*E96</f>
        <v>345571269.99999994</v>
      </c>
      <c r="G96" s="406">
        <f t="shared" si="6"/>
        <v>34557126.999999993</v>
      </c>
      <c r="H96" s="406">
        <f t="shared" si="9"/>
        <v>380128396.99999994</v>
      </c>
    </row>
    <row r="97" spans="1:8" ht="31.5">
      <c r="A97" s="148"/>
      <c r="B97" s="149" t="s">
        <v>469</v>
      </c>
      <c r="C97" s="150" t="s">
        <v>18</v>
      </c>
      <c r="D97" s="151">
        <v>16</v>
      </c>
      <c r="E97" s="363">
        <v>36205360</v>
      </c>
      <c r="F97" s="405">
        <f t="shared" si="11"/>
        <v>579285760</v>
      </c>
      <c r="G97" s="406">
        <f t="shared" si="6"/>
        <v>57928576</v>
      </c>
      <c r="H97" s="406">
        <f t="shared" si="9"/>
        <v>637214336</v>
      </c>
    </row>
    <row r="98" spans="1:8" ht="31.5">
      <c r="A98" s="148"/>
      <c r="B98" s="149" t="s">
        <v>470</v>
      </c>
      <c r="C98" s="150" t="s">
        <v>18</v>
      </c>
      <c r="D98" s="151">
        <v>23</v>
      </c>
      <c r="E98" s="363">
        <v>38202842.727272727</v>
      </c>
      <c r="F98" s="405">
        <f t="shared" si="11"/>
        <v>878665382.72727275</v>
      </c>
      <c r="G98" s="406">
        <f t="shared" si="6"/>
        <v>87866538.272727281</v>
      </c>
      <c r="H98" s="406">
        <f t="shared" si="9"/>
        <v>966531921</v>
      </c>
    </row>
    <row r="99" spans="1:8" ht="31.5">
      <c r="A99" s="148"/>
      <c r="B99" s="149" t="s">
        <v>538</v>
      </c>
      <c r="C99" s="150" t="s">
        <v>18</v>
      </c>
      <c r="D99" s="151">
        <v>7</v>
      </c>
      <c r="E99" s="363">
        <v>40451024.545454539</v>
      </c>
      <c r="F99" s="405">
        <f t="shared" si="11"/>
        <v>283157171.81818175</v>
      </c>
      <c r="G99" s="406">
        <f t="shared" si="6"/>
        <v>28315717.181818176</v>
      </c>
      <c r="H99" s="406">
        <f t="shared" si="9"/>
        <v>311472888.99999994</v>
      </c>
    </row>
    <row r="100" spans="1:8">
      <c r="A100" s="148"/>
      <c r="B100" s="149" t="s">
        <v>472</v>
      </c>
      <c r="C100" s="150" t="s">
        <v>18</v>
      </c>
      <c r="D100" s="151">
        <v>46</v>
      </c>
      <c r="E100" s="363">
        <v>4182727.2727272725</v>
      </c>
      <c r="F100" s="405">
        <f t="shared" si="11"/>
        <v>192405454.54545453</v>
      </c>
      <c r="G100" s="406">
        <f t="shared" si="6"/>
        <v>19240545.454545453</v>
      </c>
      <c r="H100" s="406">
        <f t="shared" si="9"/>
        <v>211646000</v>
      </c>
    </row>
    <row r="101" spans="1:8">
      <c r="A101" s="148"/>
      <c r="B101" s="149" t="s">
        <v>473</v>
      </c>
      <c r="C101" s="150" t="s">
        <v>18</v>
      </c>
      <c r="D101" s="151">
        <v>41</v>
      </c>
      <c r="E101" s="363">
        <v>2210960</v>
      </c>
      <c r="F101" s="405">
        <f t="shared" si="11"/>
        <v>90649360</v>
      </c>
      <c r="G101" s="406">
        <f t="shared" si="6"/>
        <v>9064936</v>
      </c>
      <c r="H101" s="406">
        <f t="shared" si="9"/>
        <v>99714296</v>
      </c>
    </row>
    <row r="102" spans="1:8" ht="31.5">
      <c r="A102" s="148"/>
      <c r="B102" s="149" t="s">
        <v>474</v>
      </c>
      <c r="C102" s="150" t="s">
        <v>18</v>
      </c>
      <c r="D102" s="151">
        <v>28</v>
      </c>
      <c r="E102" s="363">
        <v>10038952.727272727</v>
      </c>
      <c r="F102" s="405">
        <f t="shared" si="11"/>
        <v>281090676.36363637</v>
      </c>
      <c r="G102" s="406">
        <f t="shared" si="6"/>
        <v>28109067.63636364</v>
      </c>
      <c r="H102" s="406">
        <f t="shared" si="9"/>
        <v>309199744</v>
      </c>
    </row>
    <row r="103" spans="1:8" ht="31.5">
      <c r="A103" s="148"/>
      <c r="B103" s="149" t="s">
        <v>475</v>
      </c>
      <c r="C103" s="150" t="s">
        <v>18</v>
      </c>
      <c r="D103" s="151">
        <v>54</v>
      </c>
      <c r="E103" s="363">
        <v>10167680</v>
      </c>
      <c r="F103" s="405">
        <f t="shared" si="11"/>
        <v>549054720</v>
      </c>
      <c r="G103" s="406">
        <f t="shared" si="6"/>
        <v>54905472</v>
      </c>
      <c r="H103" s="406">
        <f t="shared" si="9"/>
        <v>603960192</v>
      </c>
    </row>
    <row r="104" spans="1:8" ht="31.5">
      <c r="A104" s="148"/>
      <c r="B104" s="149" t="s">
        <v>476</v>
      </c>
      <c r="C104" s="150" t="s">
        <v>18</v>
      </c>
      <c r="D104" s="151">
        <v>42</v>
      </c>
      <c r="E104" s="363">
        <v>10425134.545454545</v>
      </c>
      <c r="F104" s="405">
        <f t="shared" si="11"/>
        <v>437855650.90909088</v>
      </c>
      <c r="G104" s="406">
        <f t="shared" si="6"/>
        <v>43785565.090909094</v>
      </c>
      <c r="H104" s="406">
        <f t="shared" si="9"/>
        <v>481641216</v>
      </c>
    </row>
    <row r="105" spans="1:8" ht="31.5">
      <c r="A105" s="148"/>
      <c r="B105" s="149" t="s">
        <v>477</v>
      </c>
      <c r="C105" s="150" t="s">
        <v>18</v>
      </c>
      <c r="D105" s="151">
        <v>46</v>
      </c>
      <c r="E105" s="363">
        <v>10811315.454545453</v>
      </c>
      <c r="F105" s="405">
        <f t="shared" si="11"/>
        <v>497320510.90909088</v>
      </c>
      <c r="G105" s="406">
        <f t="shared" ref="G105:G133" si="12">F105*10/100</f>
        <v>49732051.090909094</v>
      </c>
      <c r="H105" s="406">
        <f t="shared" si="9"/>
        <v>547052562</v>
      </c>
    </row>
    <row r="106" spans="1:8" ht="31.5">
      <c r="A106" s="148"/>
      <c r="B106" s="149" t="s">
        <v>478</v>
      </c>
      <c r="C106" s="150" t="s">
        <v>18</v>
      </c>
      <c r="D106" s="151">
        <v>20</v>
      </c>
      <c r="E106" s="363">
        <v>11842208.181818182</v>
      </c>
      <c r="F106" s="405">
        <f t="shared" si="11"/>
        <v>236844163.63636363</v>
      </c>
      <c r="G106" s="406">
        <f t="shared" si="12"/>
        <v>23684416.36363636</v>
      </c>
      <c r="H106" s="406">
        <f t="shared" si="9"/>
        <v>260528580</v>
      </c>
    </row>
    <row r="107" spans="1:8" ht="31.5">
      <c r="A107" s="148"/>
      <c r="B107" s="149" t="s">
        <v>479</v>
      </c>
      <c r="C107" s="150" t="s">
        <v>18</v>
      </c>
      <c r="D107" s="151">
        <v>18</v>
      </c>
      <c r="E107" s="363">
        <v>12550208.181818182</v>
      </c>
      <c r="F107" s="405">
        <f t="shared" si="11"/>
        <v>225903747.27272728</v>
      </c>
      <c r="G107" s="406">
        <f t="shared" si="12"/>
        <v>22590374.72727273</v>
      </c>
      <c r="H107" s="406">
        <f t="shared" si="9"/>
        <v>248494122</v>
      </c>
    </row>
    <row r="108" spans="1:8">
      <c r="A108" s="144"/>
      <c r="B108" s="145" t="s">
        <v>480</v>
      </c>
      <c r="C108" s="146"/>
      <c r="D108" s="147"/>
      <c r="E108" s="363"/>
      <c r="F108" s="405"/>
      <c r="G108" s="406"/>
      <c r="H108" s="406"/>
    </row>
    <row r="109" spans="1:8">
      <c r="A109" s="148"/>
      <c r="B109" s="149" t="s">
        <v>481</v>
      </c>
      <c r="C109" s="150" t="s">
        <v>18</v>
      </c>
      <c r="D109" s="151">
        <v>205</v>
      </c>
      <c r="E109" s="363">
        <v>958076.36363636353</v>
      </c>
      <c r="F109" s="405">
        <f>D109*E109</f>
        <v>196405654.54545453</v>
      </c>
      <c r="G109" s="406">
        <f t="shared" si="12"/>
        <v>19640565.454545453</v>
      </c>
      <c r="H109" s="406">
        <f t="shared" si="9"/>
        <v>216046220</v>
      </c>
    </row>
    <row r="110" spans="1:8">
      <c r="A110" s="148"/>
      <c r="B110" s="149" t="s">
        <v>539</v>
      </c>
      <c r="C110" s="150" t="s">
        <v>18</v>
      </c>
      <c r="D110" s="151">
        <v>287</v>
      </c>
      <c r="E110" s="363">
        <v>1695310.9090909089</v>
      </c>
      <c r="F110" s="405">
        <f>D110*E110</f>
        <v>486554230.90909088</v>
      </c>
      <c r="G110" s="406">
        <f t="shared" si="12"/>
        <v>48655423.090909094</v>
      </c>
      <c r="H110" s="406">
        <f t="shared" si="9"/>
        <v>535209654</v>
      </c>
    </row>
    <row r="111" spans="1:8">
      <c r="A111" s="148"/>
      <c r="B111" s="149" t="s">
        <v>540</v>
      </c>
      <c r="C111" s="150" t="s">
        <v>18</v>
      </c>
      <c r="D111" s="151">
        <v>5</v>
      </c>
      <c r="E111" s="363">
        <v>12086441.818181816</v>
      </c>
      <c r="F111" s="405">
        <f>D111*E111</f>
        <v>60432209.090909079</v>
      </c>
      <c r="G111" s="406">
        <f t="shared" si="12"/>
        <v>6043220.9090909073</v>
      </c>
      <c r="H111" s="406">
        <f t="shared" si="9"/>
        <v>66475429.999999985</v>
      </c>
    </row>
    <row r="112" spans="1:8">
      <c r="A112" s="148"/>
      <c r="B112" s="149" t="s">
        <v>541</v>
      </c>
      <c r="C112" s="150" t="s">
        <v>18</v>
      </c>
      <c r="D112" s="151">
        <v>7</v>
      </c>
      <c r="E112" s="363">
        <v>3657486.3636363633</v>
      </c>
      <c r="F112" s="405">
        <f>D112*E112</f>
        <v>25602404.545454543</v>
      </c>
      <c r="G112" s="406">
        <f t="shared" si="12"/>
        <v>2560240.4545454546</v>
      </c>
      <c r="H112" s="406">
        <f t="shared" si="9"/>
        <v>28162644.999999996</v>
      </c>
    </row>
    <row r="113" spans="1:8">
      <c r="A113" s="144"/>
      <c r="B113" s="145" t="s">
        <v>482</v>
      </c>
      <c r="C113" s="146"/>
      <c r="D113" s="147"/>
      <c r="E113" s="363"/>
      <c r="F113" s="405"/>
      <c r="G113" s="406"/>
      <c r="H113" s="406"/>
    </row>
    <row r="114" spans="1:8" ht="31.5">
      <c r="A114" s="148"/>
      <c r="B114" s="149" t="s">
        <v>483</v>
      </c>
      <c r="C114" s="150" t="s">
        <v>18</v>
      </c>
      <c r="D114" s="151">
        <v>1</v>
      </c>
      <c r="E114" s="363">
        <v>53644257.272727266</v>
      </c>
      <c r="F114" s="405">
        <f>D114*E114</f>
        <v>53644257.272727266</v>
      </c>
      <c r="G114" s="406">
        <f t="shared" si="12"/>
        <v>5364425.7272727266</v>
      </c>
      <c r="H114" s="406">
        <f t="shared" si="9"/>
        <v>59008682.999999993</v>
      </c>
    </row>
    <row r="115" spans="1:8">
      <c r="A115" s="148"/>
      <c r="B115" s="149" t="s">
        <v>542</v>
      </c>
      <c r="C115" s="150" t="s">
        <v>18</v>
      </c>
      <c r="D115" s="151">
        <v>2</v>
      </c>
      <c r="E115" s="363">
        <v>34318057.272727273</v>
      </c>
      <c r="F115" s="405">
        <f>D115*E115</f>
        <v>68636114.545454547</v>
      </c>
      <c r="G115" s="406">
        <f t="shared" si="12"/>
        <v>6863611.4545454551</v>
      </c>
      <c r="H115" s="406">
        <f t="shared" si="9"/>
        <v>75499726</v>
      </c>
    </row>
    <row r="116" spans="1:8">
      <c r="A116" s="144" t="s">
        <v>253</v>
      </c>
      <c r="B116" s="145" t="s">
        <v>729</v>
      </c>
      <c r="C116" s="146"/>
      <c r="D116" s="147"/>
      <c r="E116" s="390"/>
      <c r="F116" s="407">
        <f>SUM(F117:F119)</f>
        <v>3500000000</v>
      </c>
      <c r="G116" s="404">
        <f>SUM(G117:G119)</f>
        <v>350000000</v>
      </c>
      <c r="H116" s="404">
        <f>ROUND((G116+F116),-3)</f>
        <v>3850000000</v>
      </c>
    </row>
    <row r="117" spans="1:8" ht="126">
      <c r="A117" s="148"/>
      <c r="B117" s="149" t="s">
        <v>543</v>
      </c>
      <c r="C117" s="249" t="s">
        <v>18</v>
      </c>
      <c r="D117" s="250">
        <v>1</v>
      </c>
      <c r="E117" s="361">
        <v>1100000000</v>
      </c>
      <c r="F117" s="405">
        <f>D117*E117</f>
        <v>1100000000</v>
      </c>
      <c r="G117" s="406">
        <f t="shared" si="12"/>
        <v>110000000</v>
      </c>
      <c r="H117" s="406">
        <f t="shared" si="9"/>
        <v>1210000000</v>
      </c>
    </row>
    <row r="118" spans="1:8" ht="110.25">
      <c r="A118" s="148"/>
      <c r="B118" s="149" t="s">
        <v>544</v>
      </c>
      <c r="C118" s="249" t="s">
        <v>18</v>
      </c>
      <c r="D118" s="250">
        <v>1</v>
      </c>
      <c r="E118" s="361">
        <v>1350000000</v>
      </c>
      <c r="F118" s="405">
        <f>D118*E118</f>
        <v>1350000000</v>
      </c>
      <c r="G118" s="406">
        <f t="shared" si="12"/>
        <v>135000000</v>
      </c>
      <c r="H118" s="406">
        <f t="shared" si="9"/>
        <v>1485000000</v>
      </c>
    </row>
    <row r="119" spans="1:8" ht="110.25">
      <c r="A119" s="148"/>
      <c r="B119" s="149" t="s">
        <v>553</v>
      </c>
      <c r="C119" s="249" t="s">
        <v>18</v>
      </c>
      <c r="D119" s="250">
        <v>1</v>
      </c>
      <c r="E119" s="361">
        <v>1050000000</v>
      </c>
      <c r="F119" s="405">
        <f>D119*E119</f>
        <v>1050000000</v>
      </c>
      <c r="G119" s="406">
        <f t="shared" si="12"/>
        <v>105000000</v>
      </c>
      <c r="H119" s="406">
        <f t="shared" si="9"/>
        <v>1155000000</v>
      </c>
    </row>
    <row r="120" spans="1:8">
      <c r="A120" s="414" t="s">
        <v>283</v>
      </c>
      <c r="B120" s="415" t="s">
        <v>619</v>
      </c>
      <c r="C120" s="414"/>
      <c r="D120" s="416"/>
      <c r="E120" s="390"/>
      <c r="F120" s="407">
        <f>SUM(F121:F201)</f>
        <v>5629849000</v>
      </c>
      <c r="G120" s="407">
        <f>SUM(G121:G201)</f>
        <v>562984900</v>
      </c>
      <c r="H120" s="404">
        <f>ROUND((G120+F120),-3)</f>
        <v>6192834000</v>
      </c>
    </row>
    <row r="121" spans="1:8">
      <c r="A121" s="367">
        <v>1</v>
      </c>
      <c r="B121" s="368" t="s">
        <v>620</v>
      </c>
      <c r="C121" s="369" t="s">
        <v>621</v>
      </c>
      <c r="D121" s="370">
        <v>10</v>
      </c>
      <c r="E121" s="363">
        <v>10687000</v>
      </c>
      <c r="F121" s="417">
        <f>D121*E121</f>
        <v>106870000</v>
      </c>
      <c r="G121" s="418">
        <f t="shared" si="12"/>
        <v>10687000</v>
      </c>
      <c r="H121" s="418">
        <f t="shared" si="9"/>
        <v>117557000</v>
      </c>
    </row>
    <row r="122" spans="1:8">
      <c r="A122" s="367"/>
      <c r="B122" s="371" t="s">
        <v>622</v>
      </c>
      <c r="C122" s="369"/>
      <c r="D122" s="370"/>
      <c r="E122" s="363"/>
      <c r="F122" s="417"/>
      <c r="G122" s="418"/>
      <c r="H122" s="418"/>
    </row>
    <row r="123" spans="1:8">
      <c r="A123" s="367"/>
      <c r="B123" s="371" t="s">
        <v>623</v>
      </c>
      <c r="C123" s="369"/>
      <c r="D123" s="370"/>
      <c r="E123" s="363"/>
      <c r="F123" s="417"/>
      <c r="G123" s="418"/>
      <c r="H123" s="418"/>
    </row>
    <row r="124" spans="1:8" ht="47.25">
      <c r="A124" s="367"/>
      <c r="B124" s="371" t="s">
        <v>624</v>
      </c>
      <c r="C124" s="369"/>
      <c r="D124" s="370"/>
      <c r="E124" s="363"/>
      <c r="F124" s="417"/>
      <c r="G124" s="418"/>
      <c r="H124" s="418"/>
    </row>
    <row r="125" spans="1:8">
      <c r="A125" s="367">
        <v>2</v>
      </c>
      <c r="B125" s="368" t="s">
        <v>625</v>
      </c>
      <c r="C125" s="369" t="s">
        <v>621</v>
      </c>
      <c r="D125" s="370">
        <v>4</v>
      </c>
      <c r="E125" s="363">
        <v>6438000</v>
      </c>
      <c r="F125" s="417">
        <f>D125*E125</f>
        <v>25752000</v>
      </c>
      <c r="G125" s="418">
        <f t="shared" si="12"/>
        <v>2575200</v>
      </c>
      <c r="H125" s="418">
        <f t="shared" si="9"/>
        <v>28327200</v>
      </c>
    </row>
    <row r="126" spans="1:8">
      <c r="A126" s="367"/>
      <c r="B126" s="371" t="s">
        <v>626</v>
      </c>
      <c r="C126" s="369"/>
      <c r="D126" s="370"/>
      <c r="E126" s="363"/>
      <c r="F126" s="417"/>
      <c r="G126" s="418"/>
      <c r="H126" s="418"/>
    </row>
    <row r="127" spans="1:8" ht="31.5">
      <c r="A127" s="367"/>
      <c r="B127" s="371" t="s">
        <v>627</v>
      </c>
      <c r="C127" s="369"/>
      <c r="D127" s="370"/>
      <c r="E127" s="363"/>
      <c r="F127" s="417"/>
      <c r="G127" s="418"/>
      <c r="H127" s="418"/>
    </row>
    <row r="128" spans="1:8" ht="31.5">
      <c r="A128" s="367"/>
      <c r="B128" s="371" t="s">
        <v>628</v>
      </c>
      <c r="C128" s="369"/>
      <c r="D128" s="370"/>
      <c r="E128" s="363"/>
      <c r="F128" s="417"/>
      <c r="G128" s="418"/>
      <c r="H128" s="418"/>
    </row>
    <row r="129" spans="1:8">
      <c r="A129" s="367">
        <v>3</v>
      </c>
      <c r="B129" s="368" t="s">
        <v>629</v>
      </c>
      <c r="C129" s="369" t="s">
        <v>621</v>
      </c>
      <c r="D129" s="370">
        <v>7</v>
      </c>
      <c r="E129" s="363">
        <v>3248000</v>
      </c>
      <c r="F129" s="417">
        <f>D129*E129</f>
        <v>22736000</v>
      </c>
      <c r="G129" s="418">
        <f t="shared" si="12"/>
        <v>2273600</v>
      </c>
      <c r="H129" s="418">
        <f t="shared" si="9"/>
        <v>25009600</v>
      </c>
    </row>
    <row r="130" spans="1:8">
      <c r="A130" s="367"/>
      <c r="B130" s="371" t="s">
        <v>630</v>
      </c>
      <c r="C130" s="369"/>
      <c r="D130" s="370"/>
      <c r="E130" s="363"/>
      <c r="F130" s="417"/>
      <c r="G130" s="418"/>
      <c r="H130" s="418"/>
    </row>
    <row r="131" spans="1:8" ht="31.5">
      <c r="A131" s="367"/>
      <c r="B131" s="371" t="s">
        <v>631</v>
      </c>
      <c r="C131" s="369"/>
      <c r="D131" s="370"/>
      <c r="E131" s="363"/>
      <c r="F131" s="417"/>
      <c r="G131" s="418"/>
      <c r="H131" s="418"/>
    </row>
    <row r="132" spans="1:8" ht="31.5">
      <c r="A132" s="367"/>
      <c r="B132" s="371" t="s">
        <v>632</v>
      </c>
      <c r="C132" s="369"/>
      <c r="D132" s="370"/>
      <c r="E132" s="363"/>
      <c r="F132" s="417"/>
      <c r="G132" s="418"/>
      <c r="H132" s="418"/>
    </row>
    <row r="133" spans="1:8">
      <c r="A133" s="367">
        <v>4</v>
      </c>
      <c r="B133" s="368" t="s">
        <v>633</v>
      </c>
      <c r="C133" s="369" t="s">
        <v>621</v>
      </c>
      <c r="D133" s="370">
        <v>4</v>
      </c>
      <c r="E133" s="363">
        <v>11600000</v>
      </c>
      <c r="F133" s="417">
        <f>D133*E133</f>
        <v>46400000</v>
      </c>
      <c r="G133" s="418">
        <f t="shared" si="12"/>
        <v>4640000</v>
      </c>
      <c r="H133" s="418">
        <f t="shared" si="9"/>
        <v>51040000</v>
      </c>
    </row>
    <row r="134" spans="1:8">
      <c r="A134" s="367"/>
      <c r="B134" s="374" t="s">
        <v>758</v>
      </c>
      <c r="C134" s="369"/>
      <c r="D134" s="370"/>
      <c r="E134" s="363"/>
      <c r="F134" s="417"/>
      <c r="G134" s="418"/>
      <c r="H134" s="418"/>
    </row>
    <row r="135" spans="1:8">
      <c r="A135" s="367"/>
      <c r="B135" s="374" t="s">
        <v>635</v>
      </c>
      <c r="C135" s="369"/>
      <c r="D135" s="370"/>
      <c r="E135" s="363"/>
      <c r="F135" s="417"/>
      <c r="G135" s="418"/>
      <c r="H135" s="418"/>
    </row>
    <row r="136" spans="1:8" ht="31.5">
      <c r="A136" s="367"/>
      <c r="B136" s="419" t="s">
        <v>636</v>
      </c>
      <c r="C136" s="369"/>
      <c r="D136" s="370"/>
      <c r="E136" s="363"/>
      <c r="F136" s="417"/>
      <c r="G136" s="418"/>
      <c r="H136" s="418"/>
    </row>
    <row r="137" spans="1:8" ht="126">
      <c r="A137" s="367"/>
      <c r="B137" s="374" t="s">
        <v>637</v>
      </c>
      <c r="C137" s="369"/>
      <c r="D137" s="370"/>
      <c r="E137" s="363"/>
      <c r="F137" s="417"/>
      <c r="G137" s="418"/>
      <c r="H137" s="418"/>
    </row>
    <row r="138" spans="1:8">
      <c r="A138" s="367">
        <v>5</v>
      </c>
      <c r="B138" s="368" t="s">
        <v>638</v>
      </c>
      <c r="C138" s="369" t="s">
        <v>621</v>
      </c>
      <c r="D138" s="370">
        <v>26</v>
      </c>
      <c r="E138" s="363">
        <v>4785000</v>
      </c>
      <c r="F138" s="417">
        <f>D138*E138</f>
        <v>124410000</v>
      </c>
      <c r="G138" s="418">
        <f t="shared" ref="G138:G199" si="13">F138*10/100</f>
        <v>12441000</v>
      </c>
      <c r="H138" s="418">
        <f t="shared" ref="H138:H199" si="14">G138+F138</f>
        <v>136851000</v>
      </c>
    </row>
    <row r="139" spans="1:8">
      <c r="A139" s="367"/>
      <c r="B139" s="374" t="s">
        <v>639</v>
      </c>
      <c r="C139" s="369"/>
      <c r="D139" s="370"/>
      <c r="E139" s="363"/>
      <c r="F139" s="417"/>
      <c r="G139" s="418"/>
      <c r="H139" s="418"/>
    </row>
    <row r="140" spans="1:8" ht="31.5">
      <c r="A140" s="367"/>
      <c r="B140" s="374" t="s">
        <v>640</v>
      </c>
      <c r="C140" s="369"/>
      <c r="D140" s="370"/>
      <c r="E140" s="363"/>
      <c r="F140" s="417"/>
      <c r="G140" s="418"/>
      <c r="H140" s="418"/>
    </row>
    <row r="141" spans="1:8" ht="78.75">
      <c r="A141" s="367"/>
      <c r="B141" s="374" t="s">
        <v>641</v>
      </c>
      <c r="C141" s="369"/>
      <c r="D141" s="370"/>
      <c r="E141" s="363"/>
      <c r="F141" s="417"/>
      <c r="G141" s="418"/>
      <c r="H141" s="418"/>
    </row>
    <row r="142" spans="1:8">
      <c r="A142" s="367">
        <v>6</v>
      </c>
      <c r="B142" s="368" t="s">
        <v>642</v>
      </c>
      <c r="C142" s="369" t="s">
        <v>621</v>
      </c>
      <c r="D142" s="370">
        <v>100</v>
      </c>
      <c r="E142" s="363">
        <v>2103000</v>
      </c>
      <c r="F142" s="417">
        <f>D142*E142</f>
        <v>210300000</v>
      </c>
      <c r="G142" s="418">
        <f t="shared" si="13"/>
        <v>21030000</v>
      </c>
      <c r="H142" s="418">
        <f t="shared" si="14"/>
        <v>231330000</v>
      </c>
    </row>
    <row r="143" spans="1:8">
      <c r="A143" s="367"/>
      <c r="B143" s="374" t="s">
        <v>643</v>
      </c>
      <c r="C143" s="369"/>
      <c r="D143" s="370"/>
      <c r="E143" s="363"/>
      <c r="F143" s="417"/>
      <c r="G143" s="418"/>
      <c r="H143" s="418"/>
    </row>
    <row r="144" spans="1:8" ht="31.5">
      <c r="A144" s="367"/>
      <c r="B144" s="374" t="s">
        <v>644</v>
      </c>
      <c r="C144" s="369"/>
      <c r="D144" s="370"/>
      <c r="E144" s="363"/>
      <c r="F144" s="417"/>
      <c r="G144" s="418"/>
      <c r="H144" s="418"/>
    </row>
    <row r="145" spans="1:8" ht="47.25">
      <c r="A145" s="367"/>
      <c r="B145" s="374" t="s">
        <v>645</v>
      </c>
      <c r="C145" s="369"/>
      <c r="D145" s="370"/>
      <c r="E145" s="363"/>
      <c r="F145" s="417"/>
      <c r="G145" s="418"/>
      <c r="H145" s="418"/>
    </row>
    <row r="146" spans="1:8">
      <c r="A146" s="367"/>
      <c r="B146" s="374" t="s">
        <v>646</v>
      </c>
      <c r="C146" s="369"/>
      <c r="D146" s="370"/>
      <c r="E146" s="363"/>
      <c r="F146" s="417"/>
      <c r="G146" s="418"/>
      <c r="H146" s="418"/>
    </row>
    <row r="147" spans="1:8">
      <c r="A147" s="367">
        <v>7</v>
      </c>
      <c r="B147" s="375" t="s">
        <v>647</v>
      </c>
      <c r="C147" s="369" t="s">
        <v>16</v>
      </c>
      <c r="D147" s="370">
        <v>4</v>
      </c>
      <c r="E147" s="363">
        <v>10353000</v>
      </c>
      <c r="F147" s="417">
        <f>D147*E147</f>
        <v>41412000</v>
      </c>
      <c r="G147" s="418">
        <f t="shared" si="13"/>
        <v>4141200</v>
      </c>
      <c r="H147" s="418">
        <f t="shared" si="14"/>
        <v>45553200</v>
      </c>
    </row>
    <row r="148" spans="1:8">
      <c r="A148" s="367"/>
      <c r="B148" s="376" t="s">
        <v>648</v>
      </c>
      <c r="C148" s="369"/>
      <c r="D148" s="370"/>
      <c r="E148" s="363"/>
      <c r="F148" s="417"/>
      <c r="G148" s="418"/>
      <c r="H148" s="418"/>
    </row>
    <row r="149" spans="1:8" ht="31.5">
      <c r="A149" s="367"/>
      <c r="B149" s="376" t="s">
        <v>649</v>
      </c>
      <c r="C149" s="369"/>
      <c r="D149" s="370"/>
      <c r="E149" s="363"/>
      <c r="F149" s="417"/>
      <c r="G149" s="418"/>
      <c r="H149" s="418"/>
    </row>
    <row r="150" spans="1:8">
      <c r="A150" s="367"/>
      <c r="B150" s="376" t="s">
        <v>650</v>
      </c>
      <c r="C150" s="369"/>
      <c r="D150" s="370"/>
      <c r="E150" s="363"/>
      <c r="F150" s="417"/>
      <c r="G150" s="418"/>
      <c r="H150" s="418"/>
    </row>
    <row r="151" spans="1:8" ht="31.5">
      <c r="A151" s="367"/>
      <c r="B151" s="376" t="s">
        <v>651</v>
      </c>
      <c r="C151" s="369"/>
      <c r="D151" s="370"/>
      <c r="E151" s="363"/>
      <c r="F151" s="417"/>
      <c r="G151" s="418"/>
      <c r="H151" s="418"/>
    </row>
    <row r="152" spans="1:8" ht="31.5">
      <c r="A152" s="377">
        <v>8</v>
      </c>
      <c r="B152" s="378" t="s">
        <v>652</v>
      </c>
      <c r="C152" s="369" t="s">
        <v>16</v>
      </c>
      <c r="D152" s="370">
        <v>80</v>
      </c>
      <c r="E152" s="363">
        <v>29280000</v>
      </c>
      <c r="F152" s="417">
        <f>D152*E152</f>
        <v>2342400000</v>
      </c>
      <c r="G152" s="418">
        <f t="shared" si="13"/>
        <v>234240000</v>
      </c>
      <c r="H152" s="418">
        <f t="shared" si="14"/>
        <v>2576640000</v>
      </c>
    </row>
    <row r="153" spans="1:8">
      <c r="A153" s="377"/>
      <c r="B153" s="379" t="s">
        <v>653</v>
      </c>
      <c r="C153" s="369"/>
      <c r="D153" s="370"/>
      <c r="E153" s="363"/>
      <c r="F153" s="417"/>
      <c r="G153" s="418"/>
      <c r="H153" s="418"/>
    </row>
    <row r="154" spans="1:8">
      <c r="A154" s="377"/>
      <c r="B154" s="379" t="s">
        <v>654</v>
      </c>
      <c r="C154" s="369"/>
      <c r="D154" s="370"/>
      <c r="E154" s="363"/>
      <c r="F154" s="417"/>
      <c r="G154" s="418"/>
      <c r="H154" s="418"/>
    </row>
    <row r="155" spans="1:8">
      <c r="A155" s="377"/>
      <c r="B155" s="380" t="s">
        <v>655</v>
      </c>
      <c r="C155" s="369"/>
      <c r="D155" s="370"/>
      <c r="E155" s="363"/>
      <c r="F155" s="417"/>
      <c r="G155" s="418"/>
      <c r="H155" s="418"/>
    </row>
    <row r="156" spans="1:8">
      <c r="A156" s="377"/>
      <c r="B156" s="381" t="s">
        <v>656</v>
      </c>
      <c r="C156" s="369"/>
      <c r="D156" s="370"/>
      <c r="E156" s="363"/>
      <c r="F156" s="417"/>
      <c r="G156" s="418"/>
      <c r="H156" s="418"/>
    </row>
    <row r="157" spans="1:8">
      <c r="A157" s="377"/>
      <c r="B157" s="380" t="s">
        <v>657</v>
      </c>
      <c r="C157" s="369"/>
      <c r="D157" s="370"/>
      <c r="E157" s="363"/>
      <c r="F157" s="417"/>
      <c r="G157" s="418"/>
      <c r="H157" s="418"/>
    </row>
    <row r="158" spans="1:8">
      <c r="A158" s="377"/>
      <c r="B158" s="380" t="s">
        <v>658</v>
      </c>
      <c r="C158" s="369"/>
      <c r="D158" s="370"/>
      <c r="E158" s="363"/>
      <c r="F158" s="417"/>
      <c r="G158" s="418"/>
      <c r="H158" s="418"/>
    </row>
    <row r="159" spans="1:8" ht="31.5">
      <c r="A159" s="377"/>
      <c r="B159" s="380" t="s">
        <v>659</v>
      </c>
      <c r="C159" s="369"/>
      <c r="D159" s="370"/>
      <c r="E159" s="363"/>
      <c r="F159" s="417"/>
      <c r="G159" s="418"/>
      <c r="H159" s="418"/>
    </row>
    <row r="160" spans="1:8">
      <c r="A160" s="377"/>
      <c r="B160" s="380" t="s">
        <v>660</v>
      </c>
      <c r="C160" s="369"/>
      <c r="D160" s="370"/>
      <c r="E160" s="363"/>
      <c r="F160" s="417"/>
      <c r="G160" s="418"/>
      <c r="H160" s="418"/>
    </row>
    <row r="161" spans="1:8">
      <c r="A161" s="377"/>
      <c r="B161" s="380" t="s">
        <v>661</v>
      </c>
      <c r="C161" s="369"/>
      <c r="D161" s="370"/>
      <c r="E161" s="363"/>
      <c r="F161" s="417"/>
      <c r="G161" s="418"/>
      <c r="H161" s="418"/>
    </row>
    <row r="162" spans="1:8">
      <c r="A162" s="367">
        <v>9</v>
      </c>
      <c r="B162" s="382" t="s">
        <v>662</v>
      </c>
      <c r="C162" s="369" t="s">
        <v>258</v>
      </c>
      <c r="D162" s="370">
        <v>100</v>
      </c>
      <c r="E162" s="363">
        <v>4046000</v>
      </c>
      <c r="F162" s="417">
        <f>D162*E162</f>
        <v>404600000</v>
      </c>
      <c r="G162" s="418">
        <f t="shared" si="13"/>
        <v>40460000</v>
      </c>
      <c r="H162" s="418">
        <f t="shared" si="14"/>
        <v>445060000</v>
      </c>
    </row>
    <row r="163" spans="1:8">
      <c r="A163" s="367"/>
      <c r="B163" s="374" t="s">
        <v>663</v>
      </c>
      <c r="C163" s="369"/>
      <c r="D163" s="370"/>
      <c r="E163" s="363"/>
      <c r="F163" s="417"/>
      <c r="G163" s="418"/>
      <c r="H163" s="418"/>
    </row>
    <row r="164" spans="1:8" ht="31.5">
      <c r="A164" s="367"/>
      <c r="B164" s="374" t="s">
        <v>664</v>
      </c>
      <c r="C164" s="369"/>
      <c r="D164" s="370"/>
      <c r="E164" s="363"/>
      <c r="F164" s="417"/>
      <c r="G164" s="418"/>
      <c r="H164" s="418"/>
    </row>
    <row r="165" spans="1:8" ht="94.5">
      <c r="A165" s="367"/>
      <c r="B165" s="374" t="s">
        <v>665</v>
      </c>
      <c r="C165" s="369"/>
      <c r="D165" s="370"/>
      <c r="E165" s="363"/>
      <c r="F165" s="417"/>
      <c r="G165" s="418"/>
      <c r="H165" s="418"/>
    </row>
    <row r="166" spans="1:8">
      <c r="A166" s="367">
        <v>10</v>
      </c>
      <c r="B166" s="368" t="s">
        <v>666</v>
      </c>
      <c r="C166" s="369" t="s">
        <v>258</v>
      </c>
      <c r="D166" s="370">
        <v>4</v>
      </c>
      <c r="E166" s="363">
        <v>8164000</v>
      </c>
      <c r="F166" s="417">
        <f>D166*E166</f>
        <v>32656000</v>
      </c>
      <c r="G166" s="418">
        <f t="shared" si="13"/>
        <v>3265600</v>
      </c>
      <c r="H166" s="418">
        <f t="shared" si="14"/>
        <v>35921600</v>
      </c>
    </row>
    <row r="167" spans="1:8">
      <c r="A167" s="367"/>
      <c r="B167" s="383" t="s">
        <v>667</v>
      </c>
      <c r="C167" s="369"/>
      <c r="D167" s="370"/>
      <c r="E167" s="363"/>
      <c r="F167" s="417"/>
      <c r="G167" s="418"/>
      <c r="H167" s="418"/>
    </row>
    <row r="168" spans="1:8" ht="31.5">
      <c r="A168" s="367"/>
      <c r="B168" s="383" t="s">
        <v>759</v>
      </c>
      <c r="C168" s="369"/>
      <c r="D168" s="370"/>
      <c r="E168" s="363"/>
      <c r="F168" s="417"/>
      <c r="G168" s="418"/>
      <c r="H168" s="418"/>
    </row>
    <row r="169" spans="1:8" ht="31.5">
      <c r="A169" s="367"/>
      <c r="B169" s="383" t="s">
        <v>669</v>
      </c>
      <c r="C169" s="369"/>
      <c r="D169" s="370"/>
      <c r="E169" s="363"/>
      <c r="F169" s="417"/>
      <c r="G169" s="418"/>
      <c r="H169" s="418"/>
    </row>
    <row r="170" spans="1:8" ht="63">
      <c r="A170" s="367"/>
      <c r="B170" s="383" t="s">
        <v>670</v>
      </c>
      <c r="C170" s="369"/>
      <c r="D170" s="370"/>
      <c r="E170" s="363"/>
      <c r="F170" s="417"/>
      <c r="G170" s="418"/>
      <c r="H170" s="418"/>
    </row>
    <row r="171" spans="1:8">
      <c r="A171" s="367">
        <v>11</v>
      </c>
      <c r="B171" s="368" t="s">
        <v>671</v>
      </c>
      <c r="C171" s="369" t="s">
        <v>258</v>
      </c>
      <c r="D171" s="370">
        <v>20</v>
      </c>
      <c r="E171" s="363">
        <v>4756000</v>
      </c>
      <c r="F171" s="417">
        <f>D171*E171</f>
        <v>95120000</v>
      </c>
      <c r="G171" s="418">
        <f t="shared" si="13"/>
        <v>9512000</v>
      </c>
      <c r="H171" s="418">
        <f t="shared" si="14"/>
        <v>104632000</v>
      </c>
    </row>
    <row r="172" spans="1:8">
      <c r="A172" s="367"/>
      <c r="B172" s="371" t="s">
        <v>672</v>
      </c>
      <c r="C172" s="369"/>
      <c r="D172" s="370"/>
      <c r="E172" s="363"/>
      <c r="F172" s="417"/>
      <c r="G172" s="418"/>
      <c r="H172" s="418"/>
    </row>
    <row r="173" spans="1:8" ht="31.5">
      <c r="A173" s="367"/>
      <c r="B173" s="371" t="s">
        <v>673</v>
      </c>
      <c r="C173" s="369"/>
      <c r="D173" s="370"/>
      <c r="E173" s="363"/>
      <c r="F173" s="417"/>
      <c r="G173" s="418"/>
      <c r="H173" s="418"/>
    </row>
    <row r="174" spans="1:8" ht="47.25">
      <c r="A174" s="367"/>
      <c r="B174" s="371" t="s">
        <v>674</v>
      </c>
      <c r="C174" s="369"/>
      <c r="D174" s="370"/>
      <c r="E174" s="363"/>
      <c r="F174" s="417"/>
      <c r="G174" s="418"/>
      <c r="H174" s="418"/>
    </row>
    <row r="175" spans="1:8" ht="63">
      <c r="A175" s="367"/>
      <c r="B175" s="371" t="s">
        <v>675</v>
      </c>
      <c r="C175" s="369"/>
      <c r="D175" s="370"/>
      <c r="E175" s="363"/>
      <c r="F175" s="417"/>
      <c r="G175" s="418"/>
      <c r="H175" s="418"/>
    </row>
    <row r="176" spans="1:8">
      <c r="A176" s="367">
        <v>12</v>
      </c>
      <c r="B176" s="368" t="s">
        <v>676</v>
      </c>
      <c r="C176" s="369" t="s">
        <v>258</v>
      </c>
      <c r="D176" s="370">
        <v>100</v>
      </c>
      <c r="E176" s="363">
        <v>798000</v>
      </c>
      <c r="F176" s="417">
        <f>D176*E176</f>
        <v>79800000</v>
      </c>
      <c r="G176" s="418">
        <f t="shared" si="13"/>
        <v>7980000</v>
      </c>
      <c r="H176" s="418">
        <f t="shared" si="14"/>
        <v>87780000</v>
      </c>
    </row>
    <row r="177" spans="1:8" ht="31.5">
      <c r="A177" s="367"/>
      <c r="B177" s="371" t="s">
        <v>677</v>
      </c>
      <c r="C177" s="369"/>
      <c r="D177" s="370"/>
      <c r="E177" s="363"/>
      <c r="F177" s="417"/>
      <c r="G177" s="418"/>
      <c r="H177" s="418"/>
    </row>
    <row r="178" spans="1:8" ht="31.5">
      <c r="A178" s="367"/>
      <c r="B178" s="371" t="s">
        <v>678</v>
      </c>
      <c r="C178" s="369"/>
      <c r="D178" s="370"/>
      <c r="E178" s="363"/>
      <c r="F178" s="417"/>
      <c r="G178" s="418"/>
      <c r="H178" s="418"/>
    </row>
    <row r="179" spans="1:8" ht="47.25">
      <c r="A179" s="367"/>
      <c r="B179" s="371" t="s">
        <v>679</v>
      </c>
      <c r="C179" s="369"/>
      <c r="D179" s="370"/>
      <c r="E179" s="363"/>
      <c r="F179" s="417"/>
      <c r="G179" s="418"/>
      <c r="H179" s="418"/>
    </row>
    <row r="180" spans="1:8">
      <c r="A180" s="377">
        <v>13</v>
      </c>
      <c r="B180" s="368" t="s">
        <v>680</v>
      </c>
      <c r="C180" s="384" t="s">
        <v>18</v>
      </c>
      <c r="D180" s="370">
        <v>16</v>
      </c>
      <c r="E180" s="363">
        <v>2103000</v>
      </c>
      <c r="F180" s="417">
        <f>D180*E180</f>
        <v>33648000</v>
      </c>
      <c r="G180" s="418">
        <f t="shared" si="13"/>
        <v>3364800</v>
      </c>
      <c r="H180" s="418">
        <f t="shared" si="14"/>
        <v>37012800</v>
      </c>
    </row>
    <row r="181" spans="1:8">
      <c r="A181" s="377"/>
      <c r="B181" s="371" t="s">
        <v>681</v>
      </c>
      <c r="C181" s="384"/>
      <c r="D181" s="370"/>
      <c r="E181" s="363"/>
      <c r="F181" s="417"/>
      <c r="G181" s="418"/>
      <c r="H181" s="418"/>
    </row>
    <row r="182" spans="1:8">
      <c r="A182" s="377"/>
      <c r="B182" s="380" t="s">
        <v>682</v>
      </c>
      <c r="C182" s="369"/>
      <c r="D182" s="370"/>
      <c r="E182" s="363"/>
      <c r="F182" s="417"/>
      <c r="G182" s="418"/>
      <c r="H182" s="418"/>
    </row>
    <row r="183" spans="1:8" ht="31.5">
      <c r="A183" s="377"/>
      <c r="B183" s="380" t="s">
        <v>683</v>
      </c>
      <c r="C183" s="385"/>
      <c r="D183" s="386"/>
      <c r="E183" s="363"/>
      <c r="F183" s="417"/>
      <c r="G183" s="418"/>
      <c r="H183" s="418"/>
    </row>
    <row r="184" spans="1:8">
      <c r="A184" s="377"/>
      <c r="B184" s="380" t="s">
        <v>684</v>
      </c>
      <c r="C184" s="385"/>
      <c r="D184" s="386"/>
      <c r="E184" s="363"/>
      <c r="F184" s="417"/>
      <c r="G184" s="418"/>
      <c r="H184" s="418"/>
    </row>
    <row r="185" spans="1:8">
      <c r="A185" s="377"/>
      <c r="B185" s="380" t="s">
        <v>685</v>
      </c>
      <c r="C185" s="385"/>
      <c r="D185" s="386"/>
      <c r="E185" s="363"/>
      <c r="F185" s="417"/>
      <c r="G185" s="418"/>
      <c r="H185" s="418"/>
    </row>
    <row r="186" spans="1:8">
      <c r="A186" s="377">
        <v>14</v>
      </c>
      <c r="B186" s="387" t="s">
        <v>686</v>
      </c>
      <c r="C186" s="384" t="s">
        <v>18</v>
      </c>
      <c r="D186" s="370">
        <v>5</v>
      </c>
      <c r="E186" s="363">
        <v>1305000</v>
      </c>
      <c r="F186" s="417">
        <f>D186*E186</f>
        <v>6525000</v>
      </c>
      <c r="G186" s="418">
        <f t="shared" si="13"/>
        <v>652500</v>
      </c>
      <c r="H186" s="418">
        <f t="shared" si="14"/>
        <v>7177500</v>
      </c>
    </row>
    <row r="187" spans="1:8">
      <c r="A187" s="377"/>
      <c r="B187" s="380" t="s">
        <v>682</v>
      </c>
      <c r="C187" s="369"/>
      <c r="D187" s="370"/>
      <c r="E187" s="363"/>
      <c r="F187" s="417"/>
      <c r="G187" s="418"/>
      <c r="H187" s="418"/>
    </row>
    <row r="188" spans="1:8" ht="31.5">
      <c r="A188" s="377"/>
      <c r="B188" s="380" t="s">
        <v>687</v>
      </c>
      <c r="C188" s="369"/>
      <c r="D188" s="370"/>
      <c r="E188" s="363"/>
      <c r="F188" s="417"/>
      <c r="G188" s="418"/>
      <c r="H188" s="418"/>
    </row>
    <row r="189" spans="1:8">
      <c r="A189" s="377">
        <v>15</v>
      </c>
      <c r="B189" s="388" t="s">
        <v>688</v>
      </c>
      <c r="C189" s="384" t="s">
        <v>18</v>
      </c>
      <c r="D189" s="370">
        <v>2</v>
      </c>
      <c r="E189" s="363">
        <v>64960000</v>
      </c>
      <c r="F189" s="417">
        <f>D189*E189</f>
        <v>129920000</v>
      </c>
      <c r="G189" s="418">
        <f t="shared" si="13"/>
        <v>12992000</v>
      </c>
      <c r="H189" s="418">
        <f t="shared" si="14"/>
        <v>142912000</v>
      </c>
    </row>
    <row r="190" spans="1:8" ht="31.5">
      <c r="A190" s="377"/>
      <c r="B190" s="380" t="s">
        <v>689</v>
      </c>
      <c r="C190" s="384"/>
      <c r="D190" s="370"/>
      <c r="E190" s="363"/>
      <c r="F190" s="417"/>
      <c r="G190" s="418"/>
      <c r="H190" s="418"/>
    </row>
    <row r="191" spans="1:8" ht="31.5">
      <c r="A191" s="377"/>
      <c r="B191" s="380" t="s">
        <v>690</v>
      </c>
      <c r="C191" s="369"/>
      <c r="D191" s="370"/>
      <c r="E191" s="363"/>
      <c r="F191" s="417"/>
      <c r="G191" s="418"/>
      <c r="H191" s="418"/>
    </row>
    <row r="192" spans="1:8">
      <c r="A192" s="377">
        <v>16</v>
      </c>
      <c r="B192" s="388" t="s">
        <v>691</v>
      </c>
      <c r="C192" s="369" t="s">
        <v>18</v>
      </c>
      <c r="D192" s="370">
        <v>290</v>
      </c>
      <c r="E192" s="363">
        <v>319000</v>
      </c>
      <c r="F192" s="417">
        <f>D192*E192</f>
        <v>92510000</v>
      </c>
      <c r="G192" s="418">
        <f t="shared" si="13"/>
        <v>9251000</v>
      </c>
      <c r="H192" s="418">
        <f t="shared" si="14"/>
        <v>101761000</v>
      </c>
    </row>
    <row r="193" spans="1:8">
      <c r="A193" s="377"/>
      <c r="B193" s="380" t="s">
        <v>692</v>
      </c>
      <c r="C193" s="369"/>
      <c r="D193" s="370"/>
      <c r="E193" s="363"/>
      <c r="F193" s="417"/>
      <c r="G193" s="418"/>
      <c r="H193" s="418"/>
    </row>
    <row r="194" spans="1:8">
      <c r="A194" s="377"/>
      <c r="B194" s="380" t="s">
        <v>693</v>
      </c>
      <c r="C194" s="369"/>
      <c r="D194" s="370"/>
      <c r="E194" s="363"/>
      <c r="F194" s="417"/>
      <c r="G194" s="418"/>
      <c r="H194" s="418"/>
    </row>
    <row r="195" spans="1:8">
      <c r="A195" s="377">
        <v>17</v>
      </c>
      <c r="B195" s="388" t="s">
        <v>694</v>
      </c>
      <c r="C195" s="369" t="s">
        <v>18</v>
      </c>
      <c r="D195" s="370">
        <v>30</v>
      </c>
      <c r="E195" s="363">
        <v>653000</v>
      </c>
      <c r="F195" s="417">
        <f>D195*E195</f>
        <v>19590000</v>
      </c>
      <c r="G195" s="418">
        <f t="shared" si="13"/>
        <v>1959000</v>
      </c>
      <c r="H195" s="418">
        <f t="shared" si="14"/>
        <v>21549000</v>
      </c>
    </row>
    <row r="196" spans="1:8">
      <c r="A196" s="377"/>
      <c r="B196" s="380" t="s">
        <v>695</v>
      </c>
      <c r="C196" s="369"/>
      <c r="D196" s="370"/>
      <c r="E196" s="363"/>
      <c r="F196" s="417"/>
      <c r="G196" s="418"/>
      <c r="H196" s="418"/>
    </row>
    <row r="197" spans="1:8" ht="63">
      <c r="A197" s="377"/>
      <c r="B197" s="380" t="s">
        <v>760</v>
      </c>
      <c r="C197" s="369"/>
      <c r="D197" s="370"/>
      <c r="E197" s="363"/>
      <c r="F197" s="417"/>
      <c r="G197" s="418"/>
      <c r="H197" s="418"/>
    </row>
    <row r="198" spans="1:8">
      <c r="A198" s="377">
        <v>18</v>
      </c>
      <c r="B198" s="388" t="s">
        <v>697</v>
      </c>
      <c r="C198" s="369" t="s">
        <v>698</v>
      </c>
      <c r="D198" s="370">
        <v>1892</v>
      </c>
      <c r="E198" s="363">
        <v>600000</v>
      </c>
      <c r="F198" s="417">
        <f>D198*E198</f>
        <v>1135200000</v>
      </c>
      <c r="G198" s="418">
        <f t="shared" si="13"/>
        <v>113520000</v>
      </c>
      <c r="H198" s="418">
        <f t="shared" si="14"/>
        <v>1248720000</v>
      </c>
    </row>
    <row r="199" spans="1:8">
      <c r="A199" s="377">
        <v>19</v>
      </c>
      <c r="B199" s="388" t="s">
        <v>699</v>
      </c>
      <c r="C199" s="369" t="s">
        <v>700</v>
      </c>
      <c r="D199" s="370">
        <v>1</v>
      </c>
      <c r="E199" s="363">
        <v>515000000</v>
      </c>
      <c r="F199" s="417">
        <f>D199*E199</f>
        <v>515000000</v>
      </c>
      <c r="G199" s="418">
        <f t="shared" si="13"/>
        <v>51500000</v>
      </c>
      <c r="H199" s="418">
        <f t="shared" si="14"/>
        <v>566500000</v>
      </c>
    </row>
    <row r="200" spans="1:8">
      <c r="A200" s="377"/>
      <c r="B200" s="389" t="s">
        <v>701</v>
      </c>
      <c r="C200" s="369"/>
      <c r="D200" s="370"/>
      <c r="E200" s="363"/>
      <c r="F200" s="417"/>
      <c r="G200" s="418"/>
      <c r="H200" s="418"/>
    </row>
    <row r="201" spans="1:8">
      <c r="A201" s="377">
        <v>20</v>
      </c>
      <c r="B201" s="388" t="s">
        <v>703</v>
      </c>
      <c r="C201" s="384" t="s">
        <v>700</v>
      </c>
      <c r="D201" s="370">
        <v>1</v>
      </c>
      <c r="E201" s="363">
        <v>165000000</v>
      </c>
      <c r="F201" s="417">
        <f>D201*E201</f>
        <v>165000000</v>
      </c>
      <c r="G201" s="418">
        <f t="shared" ref="G201" si="15">F201*10/100</f>
        <v>16500000</v>
      </c>
      <c r="H201" s="418">
        <f t="shared" ref="H201" si="16">G201+F201</f>
        <v>181500000</v>
      </c>
    </row>
    <row r="202" spans="1:8">
      <c r="A202" s="390" t="s">
        <v>490</v>
      </c>
      <c r="B202" s="391" t="s">
        <v>762</v>
      </c>
      <c r="C202" s="390"/>
      <c r="D202" s="390"/>
      <c r="E202" s="390"/>
      <c r="F202" s="403"/>
      <c r="G202" s="404"/>
      <c r="H202" s="404">
        <f>H4+H38</f>
        <v>68499803000</v>
      </c>
    </row>
    <row r="203" spans="1:8">
      <c r="A203" s="390"/>
      <c r="B203" s="391" t="s">
        <v>726</v>
      </c>
      <c r="C203" s="390"/>
      <c r="D203" s="390"/>
      <c r="E203" s="390"/>
      <c r="F203" s="390"/>
      <c r="G203" s="390"/>
      <c r="H203" s="420">
        <f>ROUND((H202),-3)</f>
        <v>68499803000</v>
      </c>
    </row>
    <row r="204" spans="1:8">
      <c r="F204" s="516" t="s">
        <v>791</v>
      </c>
      <c r="G204" s="516"/>
      <c r="H204" s="516"/>
    </row>
    <row r="205" spans="1:8">
      <c r="B205" s="393" t="s">
        <v>727</v>
      </c>
      <c r="F205" s="514" t="s">
        <v>730</v>
      </c>
      <c r="G205" s="514"/>
      <c r="H205" s="514"/>
    </row>
    <row r="206" spans="1:8">
      <c r="F206" s="394"/>
      <c r="G206" s="422"/>
      <c r="H206" s="423"/>
    </row>
    <row r="207" spans="1:8">
      <c r="F207" s="394"/>
      <c r="G207" s="422"/>
      <c r="H207" s="423"/>
    </row>
    <row r="208" spans="1:8">
      <c r="F208" s="394"/>
      <c r="G208" s="422"/>
      <c r="H208" s="423"/>
    </row>
    <row r="209" spans="2:8">
      <c r="B209" s="393" t="s">
        <v>728</v>
      </c>
      <c r="F209" s="515" t="s">
        <v>731</v>
      </c>
      <c r="G209" s="515"/>
      <c r="H209" s="515"/>
    </row>
    <row r="210" spans="2:8">
      <c r="F210" s="511" t="s">
        <v>732</v>
      </c>
      <c r="G210" s="512"/>
      <c r="H210" s="512"/>
    </row>
  </sheetData>
  <mergeCells count="5">
    <mergeCell ref="F210:H210"/>
    <mergeCell ref="A1:H1"/>
    <mergeCell ref="F205:H205"/>
    <mergeCell ref="F209:H209"/>
    <mergeCell ref="F204:H204"/>
  </mergeCells>
  <pageMargins left="0.39370078740157483" right="0.39370078740157483" top="0.74803149606299213" bottom="0.74803149606299213" header="0.31496062992125984" footer="0.31496062992125984"/>
  <pageSetup paperSize="9" scale="90"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6"/>
  <sheetViews>
    <sheetView topLeftCell="A3" zoomScale="85" zoomScaleNormal="85" workbookViewId="0">
      <selection activeCell="B64" sqref="B64"/>
    </sheetView>
  </sheetViews>
  <sheetFormatPr defaultColWidth="8.85546875" defaultRowHeight="15.75"/>
  <cols>
    <col min="1" max="1" width="5.7109375" style="356" bestFit="1" customWidth="1"/>
    <col min="2" max="2" width="60.7109375" style="356" customWidth="1"/>
    <col min="3" max="3" width="7.140625" style="356" bestFit="1" customWidth="1"/>
    <col min="4" max="4" width="14.7109375" style="356" bestFit="1" customWidth="1"/>
    <col min="5" max="5" width="33.140625" style="356" customWidth="1"/>
    <col min="6" max="6" width="14.7109375" style="356" bestFit="1" customWidth="1"/>
    <col min="7" max="16384" width="8.85546875" style="356"/>
  </cols>
  <sheetData>
    <row r="1" spans="1:5" ht="26.45" customHeight="1">
      <c r="A1" s="518" t="s">
        <v>545</v>
      </c>
      <c r="B1" s="518"/>
      <c r="C1" s="518"/>
      <c r="D1" s="518"/>
    </row>
    <row r="2" spans="1:5">
      <c r="A2" s="36" t="s">
        <v>1</v>
      </c>
      <c r="B2" s="38" t="s">
        <v>2</v>
      </c>
      <c r="C2" s="38" t="s">
        <v>3</v>
      </c>
      <c r="D2" s="206" t="s">
        <v>4</v>
      </c>
    </row>
    <row r="3" spans="1:5">
      <c r="A3" s="36" t="s">
        <v>7</v>
      </c>
      <c r="B3" s="36" t="s">
        <v>8</v>
      </c>
      <c r="C3" s="36" t="s">
        <v>9</v>
      </c>
      <c r="D3" s="207" t="s">
        <v>10</v>
      </c>
    </row>
    <row r="4" spans="1:5" ht="63" hidden="1">
      <c r="A4" s="395" t="s">
        <v>284</v>
      </c>
      <c r="B4" s="396" t="s">
        <v>789</v>
      </c>
      <c r="C4" s="395"/>
      <c r="D4" s="397"/>
      <c r="E4" s="314" t="s">
        <v>773</v>
      </c>
    </row>
    <row r="5" spans="1:5" hidden="1">
      <c r="A5" s="315" t="s">
        <v>255</v>
      </c>
      <c r="B5" s="316" t="s">
        <v>747</v>
      </c>
      <c r="C5" s="317"/>
      <c r="D5" s="318"/>
    </row>
    <row r="6" spans="1:5" hidden="1">
      <c r="A6" s="357" t="s">
        <v>563</v>
      </c>
      <c r="B6" s="358" t="s">
        <v>564</v>
      </c>
      <c r="C6" s="359" t="s">
        <v>18</v>
      </c>
      <c r="D6" s="360">
        <v>74</v>
      </c>
    </row>
    <row r="7" spans="1:5" hidden="1">
      <c r="A7" s="357" t="s">
        <v>566</v>
      </c>
      <c r="B7" s="149" t="s">
        <v>763</v>
      </c>
      <c r="C7" s="359" t="s">
        <v>18</v>
      </c>
      <c r="D7" s="360">
        <v>1</v>
      </c>
    </row>
    <row r="8" spans="1:5" hidden="1">
      <c r="A8" s="357" t="s">
        <v>567</v>
      </c>
      <c r="B8" s="149" t="s">
        <v>257</v>
      </c>
      <c r="C8" s="359" t="s">
        <v>18</v>
      </c>
      <c r="D8" s="360">
        <v>307</v>
      </c>
    </row>
    <row r="9" spans="1:5" ht="31.5" hidden="1">
      <c r="A9" s="357" t="s">
        <v>569</v>
      </c>
      <c r="B9" s="149" t="s">
        <v>570</v>
      </c>
      <c r="C9" s="359" t="s">
        <v>18</v>
      </c>
      <c r="D9" s="360">
        <v>2</v>
      </c>
    </row>
    <row r="10" spans="1:5" ht="47.25" hidden="1">
      <c r="A10" s="357" t="s">
        <v>571</v>
      </c>
      <c r="B10" s="149" t="s">
        <v>764</v>
      </c>
      <c r="C10" s="359" t="s">
        <v>18</v>
      </c>
      <c r="D10" s="360">
        <v>2</v>
      </c>
    </row>
    <row r="11" spans="1:5" ht="31.5" hidden="1">
      <c r="A11" s="357" t="s">
        <v>573</v>
      </c>
      <c r="B11" s="149" t="s">
        <v>765</v>
      </c>
      <c r="C11" s="359" t="s">
        <v>18</v>
      </c>
      <c r="D11" s="360">
        <v>4</v>
      </c>
    </row>
    <row r="12" spans="1:5" ht="47.25" hidden="1">
      <c r="A12" s="357" t="s">
        <v>575</v>
      </c>
      <c r="B12" s="149" t="s">
        <v>736</v>
      </c>
      <c r="C12" s="359" t="s">
        <v>18</v>
      </c>
      <c r="D12" s="360">
        <v>10</v>
      </c>
    </row>
    <row r="13" spans="1:5" ht="31.5" hidden="1">
      <c r="A13" s="357" t="s">
        <v>577</v>
      </c>
      <c r="B13" s="149" t="s">
        <v>766</v>
      </c>
      <c r="C13" s="359" t="s">
        <v>18</v>
      </c>
      <c r="D13" s="360">
        <v>28</v>
      </c>
    </row>
    <row r="14" spans="1:5" ht="31.5" hidden="1">
      <c r="A14" s="357" t="s">
        <v>579</v>
      </c>
      <c r="B14" s="149" t="s">
        <v>767</v>
      </c>
      <c r="C14" s="359" t="s">
        <v>18</v>
      </c>
      <c r="D14" s="360">
        <v>5</v>
      </c>
    </row>
    <row r="15" spans="1:5" ht="31.5" hidden="1">
      <c r="A15" s="357" t="s">
        <v>581</v>
      </c>
      <c r="B15" s="149" t="s">
        <v>768</v>
      </c>
      <c r="C15" s="359" t="s">
        <v>18</v>
      </c>
      <c r="D15" s="360">
        <v>30</v>
      </c>
    </row>
    <row r="16" spans="1:5" hidden="1">
      <c r="A16" s="357" t="s">
        <v>583</v>
      </c>
      <c r="B16" s="149" t="s">
        <v>769</v>
      </c>
      <c r="C16" s="359" t="s">
        <v>258</v>
      </c>
      <c r="D16" s="360">
        <v>222</v>
      </c>
    </row>
    <row r="17" spans="1:4" ht="63" hidden="1">
      <c r="A17" s="357" t="s">
        <v>585</v>
      </c>
      <c r="B17" s="149" t="s">
        <v>586</v>
      </c>
      <c r="C17" s="359" t="s">
        <v>587</v>
      </c>
      <c r="D17" s="360">
        <v>1</v>
      </c>
    </row>
    <row r="18" spans="1:4" hidden="1">
      <c r="A18" s="357" t="s">
        <v>588</v>
      </c>
      <c r="B18" s="149" t="s">
        <v>770</v>
      </c>
      <c r="C18" s="359" t="s">
        <v>18</v>
      </c>
      <c r="D18" s="360">
        <v>82</v>
      </c>
    </row>
    <row r="19" spans="1:4" ht="31.5" hidden="1">
      <c r="A19" s="357" t="s">
        <v>591</v>
      </c>
      <c r="B19" s="149" t="s">
        <v>592</v>
      </c>
      <c r="C19" s="359" t="s">
        <v>18</v>
      </c>
      <c r="D19" s="360">
        <v>4</v>
      </c>
    </row>
    <row r="20" spans="1:4" ht="31.5" hidden="1">
      <c r="A20" s="357" t="s">
        <v>593</v>
      </c>
      <c r="B20" s="149" t="s">
        <v>594</v>
      </c>
      <c r="C20" s="359" t="s">
        <v>18</v>
      </c>
      <c r="D20" s="360">
        <v>2</v>
      </c>
    </row>
    <row r="21" spans="1:4" hidden="1">
      <c r="A21" s="357" t="s">
        <v>595</v>
      </c>
      <c r="B21" s="149" t="s">
        <v>596</v>
      </c>
      <c r="C21" s="359" t="s">
        <v>18</v>
      </c>
      <c r="D21" s="360">
        <v>8</v>
      </c>
    </row>
    <row r="22" spans="1:4" hidden="1">
      <c r="A22" s="357" t="s">
        <v>597</v>
      </c>
      <c r="B22" s="149" t="s">
        <v>598</v>
      </c>
      <c r="C22" s="359" t="s">
        <v>18</v>
      </c>
      <c r="D22" s="360">
        <v>2</v>
      </c>
    </row>
    <row r="23" spans="1:4" hidden="1">
      <c r="A23" s="357" t="s">
        <v>599</v>
      </c>
      <c r="B23" s="149" t="s">
        <v>600</v>
      </c>
      <c r="C23" s="359" t="s">
        <v>18</v>
      </c>
      <c r="D23" s="360">
        <v>1</v>
      </c>
    </row>
    <row r="24" spans="1:4" hidden="1">
      <c r="A24" s="357" t="s">
        <v>601</v>
      </c>
      <c r="B24" s="149" t="s">
        <v>602</v>
      </c>
      <c r="C24" s="359" t="s">
        <v>18</v>
      </c>
      <c r="D24" s="360">
        <v>1</v>
      </c>
    </row>
    <row r="25" spans="1:4" hidden="1">
      <c r="A25" s="357" t="s">
        <v>603</v>
      </c>
      <c r="B25" s="149" t="s">
        <v>604</v>
      </c>
      <c r="C25" s="359" t="s">
        <v>18</v>
      </c>
      <c r="D25" s="360">
        <v>1</v>
      </c>
    </row>
    <row r="26" spans="1:4" hidden="1">
      <c r="A26" s="357" t="s">
        <v>605</v>
      </c>
      <c r="B26" s="149" t="s">
        <v>771</v>
      </c>
      <c r="C26" s="359" t="s">
        <v>18</v>
      </c>
      <c r="D26" s="360">
        <v>1</v>
      </c>
    </row>
    <row r="27" spans="1:4" hidden="1">
      <c r="A27" s="357" t="s">
        <v>607</v>
      </c>
      <c r="B27" s="149" t="s">
        <v>608</v>
      </c>
      <c r="C27" s="359" t="s">
        <v>258</v>
      </c>
      <c r="D27" s="360">
        <v>410</v>
      </c>
    </row>
    <row r="28" spans="1:4" hidden="1">
      <c r="A28" s="357" t="s">
        <v>609</v>
      </c>
      <c r="B28" s="149" t="s">
        <v>610</v>
      </c>
      <c r="C28" s="359" t="s">
        <v>258</v>
      </c>
      <c r="D28" s="360">
        <v>46</v>
      </c>
    </row>
    <row r="29" spans="1:4" hidden="1">
      <c r="A29" s="357" t="s">
        <v>611</v>
      </c>
      <c r="B29" s="149" t="s">
        <v>612</v>
      </c>
      <c r="C29" s="359" t="s">
        <v>258</v>
      </c>
      <c r="D29" s="360">
        <v>17</v>
      </c>
    </row>
    <row r="30" spans="1:4" hidden="1">
      <c r="A30" s="357" t="s">
        <v>613</v>
      </c>
      <c r="B30" s="149" t="s">
        <v>614</v>
      </c>
      <c r="C30" s="359" t="s">
        <v>16</v>
      </c>
      <c r="D30" s="360">
        <v>1</v>
      </c>
    </row>
    <row r="31" spans="1:4" hidden="1">
      <c r="A31" s="357" t="s">
        <v>615</v>
      </c>
      <c r="B31" s="149" t="s">
        <v>772</v>
      </c>
      <c r="C31" s="359" t="s">
        <v>197</v>
      </c>
      <c r="D31" s="360">
        <v>2</v>
      </c>
    </row>
    <row r="32" spans="1:4" hidden="1">
      <c r="A32" s="357" t="s">
        <v>617</v>
      </c>
      <c r="B32" s="149" t="s">
        <v>618</v>
      </c>
      <c r="C32" s="359" t="s">
        <v>24</v>
      </c>
      <c r="D32" s="360">
        <v>1</v>
      </c>
    </row>
    <row r="33" spans="1:5" hidden="1">
      <c r="A33" s="322" t="s">
        <v>273</v>
      </c>
      <c r="B33" s="323" t="s">
        <v>729</v>
      </c>
      <c r="C33" s="324"/>
      <c r="D33" s="330"/>
      <c r="E33" s="362"/>
    </row>
    <row r="34" spans="1:5" ht="126" hidden="1">
      <c r="A34" s="148">
        <v>1</v>
      </c>
      <c r="B34" s="149" t="s">
        <v>711</v>
      </c>
      <c r="C34" s="249" t="s">
        <v>18</v>
      </c>
      <c r="D34" s="250">
        <v>2</v>
      </c>
    </row>
    <row r="35" spans="1:5" ht="157.5" hidden="1">
      <c r="A35" s="148">
        <v>2</v>
      </c>
      <c r="B35" s="149" t="s">
        <v>775</v>
      </c>
      <c r="C35" s="249" t="s">
        <v>18</v>
      </c>
      <c r="D35" s="250">
        <v>1</v>
      </c>
    </row>
    <row r="36" spans="1:5" ht="110.25" hidden="1">
      <c r="A36" s="148">
        <v>3</v>
      </c>
      <c r="B36" s="149" t="s">
        <v>713</v>
      </c>
      <c r="C36" s="249" t="s">
        <v>18</v>
      </c>
      <c r="D36" s="250">
        <v>1</v>
      </c>
    </row>
    <row r="37" spans="1:5" ht="78.75" hidden="1">
      <c r="A37" s="148">
        <v>4</v>
      </c>
      <c r="B37" s="149" t="s">
        <v>757</v>
      </c>
      <c r="C37" s="249" t="s">
        <v>18</v>
      </c>
      <c r="D37" s="250">
        <v>2</v>
      </c>
    </row>
    <row r="38" spans="1:5" hidden="1">
      <c r="A38" s="395" t="s">
        <v>285</v>
      </c>
      <c r="B38" s="395" t="s">
        <v>756</v>
      </c>
      <c r="C38" s="395"/>
      <c r="D38" s="397"/>
      <c r="E38" s="356" t="s">
        <v>774</v>
      </c>
    </row>
    <row r="39" spans="1:5" hidden="1">
      <c r="A39" s="322" t="s">
        <v>255</v>
      </c>
      <c r="B39" s="323" t="s">
        <v>274</v>
      </c>
      <c r="C39" s="324"/>
      <c r="D39" s="318"/>
    </row>
    <row r="40" spans="1:5" ht="31.5" hidden="1">
      <c r="A40" s="148">
        <v>1</v>
      </c>
      <c r="B40" s="149" t="s">
        <v>776</v>
      </c>
      <c r="C40" s="150" t="s">
        <v>258</v>
      </c>
      <c r="D40" s="151">
        <v>66</v>
      </c>
    </row>
    <row r="41" spans="1:5" ht="31.5" hidden="1">
      <c r="A41" s="148">
        <v>2</v>
      </c>
      <c r="B41" s="149" t="s">
        <v>777</v>
      </c>
      <c r="C41" s="150" t="s">
        <v>258</v>
      </c>
      <c r="D41" s="151">
        <v>172</v>
      </c>
    </row>
    <row r="42" spans="1:5" ht="31.5" hidden="1">
      <c r="A42" s="148">
        <v>3</v>
      </c>
      <c r="B42" s="149" t="s">
        <v>778</v>
      </c>
      <c r="C42" s="150" t="s">
        <v>258</v>
      </c>
      <c r="D42" s="151">
        <v>4</v>
      </c>
    </row>
    <row r="43" spans="1:5" ht="47.25" hidden="1">
      <c r="A43" s="148">
        <v>4</v>
      </c>
      <c r="B43" s="149" t="s">
        <v>779</v>
      </c>
      <c r="C43" s="150" t="s">
        <v>258</v>
      </c>
      <c r="D43" s="151">
        <v>4</v>
      </c>
    </row>
    <row r="44" spans="1:5" ht="47.25" hidden="1">
      <c r="A44" s="148">
        <v>5</v>
      </c>
      <c r="B44" s="149" t="s">
        <v>263</v>
      </c>
      <c r="C44" s="150" t="s">
        <v>258</v>
      </c>
      <c r="D44" s="151">
        <v>24</v>
      </c>
    </row>
    <row r="45" spans="1:5" ht="31.5" hidden="1">
      <c r="A45" s="148">
        <v>6</v>
      </c>
      <c r="B45" s="149" t="s">
        <v>264</v>
      </c>
      <c r="C45" s="150" t="s">
        <v>265</v>
      </c>
      <c r="D45" s="151">
        <v>4</v>
      </c>
    </row>
    <row r="46" spans="1:5" hidden="1">
      <c r="A46" s="148">
        <v>7</v>
      </c>
      <c r="B46" s="149" t="s">
        <v>780</v>
      </c>
      <c r="C46" s="150" t="s">
        <v>258</v>
      </c>
      <c r="D46" s="151">
        <v>4</v>
      </c>
    </row>
    <row r="47" spans="1:5" hidden="1">
      <c r="A47" s="148">
        <v>8</v>
      </c>
      <c r="B47" s="149" t="s">
        <v>267</v>
      </c>
      <c r="C47" s="150" t="s">
        <v>258</v>
      </c>
      <c r="D47" s="151">
        <v>4</v>
      </c>
    </row>
    <row r="48" spans="1:5" hidden="1">
      <c r="A48" s="148">
        <v>9</v>
      </c>
      <c r="B48" s="149" t="s">
        <v>781</v>
      </c>
      <c r="C48" s="150" t="s">
        <v>18</v>
      </c>
      <c r="D48" s="151">
        <v>1</v>
      </c>
    </row>
    <row r="49" spans="1:4" ht="31.5" hidden="1">
      <c r="A49" s="148">
        <v>10</v>
      </c>
      <c r="B49" s="149" t="s">
        <v>269</v>
      </c>
      <c r="C49" s="150" t="s">
        <v>258</v>
      </c>
      <c r="D49" s="151">
        <v>1</v>
      </c>
    </row>
    <row r="50" spans="1:4" hidden="1">
      <c r="A50" s="148"/>
      <c r="B50" s="145" t="s">
        <v>276</v>
      </c>
      <c r="C50" s="150"/>
      <c r="D50" s="151"/>
    </row>
    <row r="51" spans="1:4" hidden="1">
      <c r="A51" s="148">
        <v>11</v>
      </c>
      <c r="B51" s="149" t="s">
        <v>782</v>
      </c>
      <c r="C51" s="150" t="s">
        <v>18</v>
      </c>
      <c r="D51" s="151">
        <v>1</v>
      </c>
    </row>
    <row r="52" spans="1:4" hidden="1">
      <c r="A52" s="148">
        <v>12</v>
      </c>
      <c r="B52" s="149" t="s">
        <v>783</v>
      </c>
      <c r="C52" s="150" t="s">
        <v>18</v>
      </c>
      <c r="D52" s="151">
        <v>13</v>
      </c>
    </row>
    <row r="53" spans="1:4">
      <c r="A53" s="309" t="s">
        <v>273</v>
      </c>
      <c r="B53" s="310" t="s">
        <v>449</v>
      </c>
      <c r="C53" s="311"/>
      <c r="D53" s="312"/>
    </row>
    <row r="54" spans="1:4">
      <c r="A54" s="148">
        <v>1</v>
      </c>
      <c r="B54" s="149" t="s">
        <v>784</v>
      </c>
      <c r="C54" s="150" t="s">
        <v>16</v>
      </c>
      <c r="D54" s="151">
        <v>11</v>
      </c>
    </row>
    <row r="55" spans="1:4">
      <c r="A55" s="148">
        <v>2</v>
      </c>
      <c r="B55" s="149" t="s">
        <v>17</v>
      </c>
      <c r="C55" s="150" t="s">
        <v>18</v>
      </c>
      <c r="D55" s="151">
        <v>11</v>
      </c>
    </row>
    <row r="56" spans="1:4">
      <c r="A56" s="148">
        <v>3</v>
      </c>
      <c r="B56" s="149" t="s">
        <v>19</v>
      </c>
      <c r="C56" s="150" t="s">
        <v>20</v>
      </c>
      <c r="D56" s="151">
        <v>265</v>
      </c>
    </row>
    <row r="57" spans="1:4" ht="31.5">
      <c r="A57" s="148">
        <v>4</v>
      </c>
      <c r="B57" s="149" t="s">
        <v>21</v>
      </c>
      <c r="C57" s="150" t="s">
        <v>18</v>
      </c>
      <c r="D57" s="151">
        <v>2</v>
      </c>
    </row>
    <row r="58" spans="1:4" ht="31.5">
      <c r="A58" s="148">
        <v>5</v>
      </c>
      <c r="B58" s="149" t="s">
        <v>22</v>
      </c>
      <c r="C58" s="150" t="s">
        <v>18</v>
      </c>
      <c r="D58" s="151">
        <v>1</v>
      </c>
    </row>
    <row r="59" spans="1:4">
      <c r="A59" s="322" t="s">
        <v>275</v>
      </c>
      <c r="B59" s="323" t="s">
        <v>707</v>
      </c>
      <c r="C59" s="324"/>
      <c r="D59" s="330"/>
    </row>
    <row r="60" spans="1:4">
      <c r="A60" s="144" t="s">
        <v>708</v>
      </c>
      <c r="B60" s="145" t="s">
        <v>718</v>
      </c>
      <c r="C60" s="146"/>
      <c r="D60" s="147"/>
    </row>
    <row r="61" spans="1:4" ht="31.5">
      <c r="A61" s="148">
        <v>1</v>
      </c>
      <c r="B61" s="152" t="s">
        <v>27</v>
      </c>
      <c r="C61" s="151" t="s">
        <v>99</v>
      </c>
      <c r="D61" s="151">
        <v>6</v>
      </c>
    </row>
    <row r="62" spans="1:4">
      <c r="A62" s="148">
        <v>2</v>
      </c>
      <c r="B62" s="261" t="s">
        <v>41</v>
      </c>
      <c r="C62" s="151" t="s">
        <v>100</v>
      </c>
      <c r="D62" s="151">
        <v>12</v>
      </c>
    </row>
    <row r="63" spans="1:4">
      <c r="A63" s="148">
        <v>3</v>
      </c>
      <c r="B63" s="261" t="s">
        <v>47</v>
      </c>
      <c r="C63" s="151" t="s">
        <v>99</v>
      </c>
      <c r="D63" s="151">
        <v>3</v>
      </c>
    </row>
    <row r="64" spans="1:4">
      <c r="A64" s="148">
        <v>4</v>
      </c>
      <c r="B64" s="261" t="s">
        <v>50</v>
      </c>
      <c r="C64" s="151" t="s">
        <v>99</v>
      </c>
      <c r="D64" s="151">
        <v>6</v>
      </c>
    </row>
    <row r="65" spans="1:5">
      <c r="A65" s="148">
        <v>5</v>
      </c>
      <c r="B65" s="261" t="s">
        <v>53</v>
      </c>
      <c r="C65" s="151" t="s">
        <v>99</v>
      </c>
      <c r="D65" s="151">
        <v>6</v>
      </c>
    </row>
    <row r="66" spans="1:5">
      <c r="A66" s="148">
        <v>7</v>
      </c>
      <c r="B66" s="261" t="s">
        <v>72</v>
      </c>
      <c r="C66" s="151" t="s">
        <v>99</v>
      </c>
      <c r="D66" s="151">
        <v>6</v>
      </c>
    </row>
    <row r="67" spans="1:5">
      <c r="A67" s="148">
        <v>8</v>
      </c>
      <c r="B67" s="263" t="s">
        <v>82</v>
      </c>
      <c r="C67" s="151" t="s">
        <v>100</v>
      </c>
      <c r="D67" s="151">
        <v>6</v>
      </c>
    </row>
    <row r="68" spans="1:5">
      <c r="A68" s="148">
        <v>9</v>
      </c>
      <c r="B68" s="155" t="s">
        <v>98</v>
      </c>
      <c r="C68" s="151" t="s">
        <v>101</v>
      </c>
      <c r="D68" s="151">
        <v>3</v>
      </c>
    </row>
    <row r="69" spans="1:5">
      <c r="A69" s="144" t="s">
        <v>709</v>
      </c>
      <c r="B69" s="145" t="s">
        <v>717</v>
      </c>
      <c r="C69" s="150"/>
      <c r="D69" s="151"/>
    </row>
    <row r="70" spans="1:5">
      <c r="A70" s="158">
        <v>1</v>
      </c>
      <c r="B70" s="159" t="s">
        <v>494</v>
      </c>
      <c r="C70" s="210" t="s">
        <v>18</v>
      </c>
      <c r="D70" s="290">
        <v>3</v>
      </c>
    </row>
    <row r="71" spans="1:5">
      <c r="A71" s="158">
        <v>2</v>
      </c>
      <c r="B71" s="159" t="s">
        <v>495</v>
      </c>
      <c r="C71" s="210" t="s">
        <v>18</v>
      </c>
      <c r="D71" s="290">
        <v>3</v>
      </c>
    </row>
    <row r="72" spans="1:5">
      <c r="A72" s="158">
        <v>3</v>
      </c>
      <c r="B72" s="159" t="s">
        <v>496</v>
      </c>
      <c r="C72" s="210" t="s">
        <v>18</v>
      </c>
      <c r="D72" s="290">
        <v>3</v>
      </c>
    </row>
    <row r="73" spans="1:5">
      <c r="A73" s="144" t="s">
        <v>710</v>
      </c>
      <c r="B73" s="145" t="s">
        <v>529</v>
      </c>
      <c r="C73" s="146"/>
      <c r="D73" s="147"/>
    </row>
    <row r="74" spans="1:5" ht="63">
      <c r="A74" s="148">
        <v>1</v>
      </c>
      <c r="B74" s="149" t="s">
        <v>530</v>
      </c>
      <c r="C74" s="150" t="s">
        <v>531</v>
      </c>
      <c r="D74" s="151">
        <v>17.600000000000001</v>
      </c>
    </row>
    <row r="75" spans="1:5" ht="94.5">
      <c r="A75" s="148">
        <v>2</v>
      </c>
      <c r="B75" s="149" t="s">
        <v>532</v>
      </c>
      <c r="C75" s="150" t="s">
        <v>531</v>
      </c>
      <c r="D75" s="151">
        <v>14.96</v>
      </c>
    </row>
    <row r="76" spans="1:5" ht="94.5">
      <c r="A76" s="148">
        <v>3</v>
      </c>
      <c r="B76" s="149" t="s">
        <v>533</v>
      </c>
      <c r="C76" s="150" t="s">
        <v>531</v>
      </c>
      <c r="D76" s="151">
        <v>7.04</v>
      </c>
    </row>
    <row r="77" spans="1:5" hidden="1">
      <c r="A77" s="322" t="s">
        <v>13</v>
      </c>
      <c r="B77" s="323" t="s">
        <v>534</v>
      </c>
      <c r="C77" s="324" t="s">
        <v>535</v>
      </c>
      <c r="D77" s="330">
        <v>1</v>
      </c>
    </row>
    <row r="78" spans="1:5" ht="31.5" hidden="1">
      <c r="A78" s="144"/>
      <c r="B78" s="149" t="s">
        <v>733</v>
      </c>
      <c r="C78" s="146"/>
      <c r="D78" s="147"/>
    </row>
    <row r="79" spans="1:5" hidden="1">
      <c r="A79" s="322" t="s">
        <v>25</v>
      </c>
      <c r="B79" s="323" t="s">
        <v>287</v>
      </c>
      <c r="C79" s="324"/>
      <c r="D79" s="330"/>
      <c r="E79" s="362"/>
    </row>
    <row r="80" spans="1:5" hidden="1">
      <c r="A80" s="148"/>
      <c r="B80" s="145" t="s">
        <v>451</v>
      </c>
      <c r="C80" s="146"/>
      <c r="D80" s="147"/>
    </row>
    <row r="81" spans="1:4" hidden="1">
      <c r="A81" s="148"/>
      <c r="B81" s="149" t="s">
        <v>453</v>
      </c>
      <c r="C81" s="150" t="s">
        <v>24</v>
      </c>
      <c r="D81" s="151">
        <v>11</v>
      </c>
    </row>
    <row r="82" spans="1:4" hidden="1">
      <c r="A82" s="148"/>
      <c r="B82" s="149" t="s">
        <v>455</v>
      </c>
      <c r="C82" s="150" t="s">
        <v>18</v>
      </c>
      <c r="D82" s="151">
        <v>2</v>
      </c>
    </row>
    <row r="83" spans="1:4" hidden="1">
      <c r="A83" s="148"/>
      <c r="B83" s="149" t="s">
        <v>456</v>
      </c>
      <c r="C83" s="150" t="s">
        <v>486</v>
      </c>
      <c r="D83" s="151">
        <v>540</v>
      </c>
    </row>
    <row r="84" spans="1:4" hidden="1">
      <c r="A84" s="148"/>
      <c r="B84" s="145" t="s">
        <v>457</v>
      </c>
      <c r="C84" s="146"/>
      <c r="D84" s="147"/>
    </row>
    <row r="85" spans="1:4" hidden="1">
      <c r="A85" s="148"/>
      <c r="B85" s="145" t="s">
        <v>458</v>
      </c>
      <c r="C85" s="146">
        <v>0</v>
      </c>
      <c r="D85" s="147">
        <v>0</v>
      </c>
    </row>
    <row r="86" spans="1:4" hidden="1">
      <c r="A86" s="148"/>
      <c r="B86" s="149" t="s">
        <v>459</v>
      </c>
      <c r="C86" s="150" t="s">
        <v>18</v>
      </c>
      <c r="D86" s="151">
        <v>1</v>
      </c>
    </row>
    <row r="87" spans="1:4" ht="31.5" hidden="1">
      <c r="A87" s="148"/>
      <c r="B87" s="149" t="s">
        <v>536</v>
      </c>
      <c r="C87" s="150" t="s">
        <v>18</v>
      </c>
      <c r="D87" s="151">
        <v>1</v>
      </c>
    </row>
    <row r="88" spans="1:4" ht="31.5" hidden="1">
      <c r="A88" s="148"/>
      <c r="B88" s="149" t="s">
        <v>460</v>
      </c>
      <c r="C88" s="150" t="s">
        <v>18</v>
      </c>
      <c r="D88" s="151">
        <v>1</v>
      </c>
    </row>
    <row r="89" spans="1:4" ht="31.5" hidden="1">
      <c r="A89" s="148"/>
      <c r="B89" s="149" t="s">
        <v>461</v>
      </c>
      <c r="C89" s="150" t="s">
        <v>18</v>
      </c>
      <c r="D89" s="151">
        <v>1</v>
      </c>
    </row>
    <row r="90" spans="1:4" ht="31.5" hidden="1">
      <c r="A90" s="148"/>
      <c r="B90" s="149" t="s">
        <v>462</v>
      </c>
      <c r="C90" s="150" t="s">
        <v>18</v>
      </c>
      <c r="D90" s="151">
        <v>1</v>
      </c>
    </row>
    <row r="91" spans="1:4" ht="31.5" hidden="1">
      <c r="A91" s="148"/>
      <c r="B91" s="149" t="s">
        <v>537</v>
      </c>
      <c r="C91" s="150" t="s">
        <v>18</v>
      </c>
      <c r="D91" s="151">
        <v>2</v>
      </c>
    </row>
    <row r="92" spans="1:4" ht="31.5" hidden="1">
      <c r="A92" s="148"/>
      <c r="B92" s="149" t="s">
        <v>463</v>
      </c>
      <c r="C92" s="150" t="s">
        <v>18</v>
      </c>
      <c r="D92" s="151">
        <v>1</v>
      </c>
    </row>
    <row r="93" spans="1:4" ht="31.5" hidden="1">
      <c r="A93" s="148"/>
      <c r="B93" s="149" t="s">
        <v>464</v>
      </c>
      <c r="C93" s="150" t="s">
        <v>18</v>
      </c>
      <c r="D93" s="151">
        <v>1</v>
      </c>
    </row>
    <row r="94" spans="1:4" ht="31.5" hidden="1">
      <c r="A94" s="148"/>
      <c r="B94" s="149" t="s">
        <v>465</v>
      </c>
      <c r="C94" s="150" t="s">
        <v>18</v>
      </c>
      <c r="D94" s="151">
        <v>1</v>
      </c>
    </row>
    <row r="95" spans="1:4" hidden="1">
      <c r="A95" s="144"/>
      <c r="B95" s="145" t="s">
        <v>466</v>
      </c>
      <c r="C95" s="146"/>
      <c r="D95" s="147"/>
    </row>
    <row r="96" spans="1:4" ht="31.5" hidden="1">
      <c r="A96" s="148"/>
      <c r="B96" s="149" t="s">
        <v>468</v>
      </c>
      <c r="C96" s="150" t="s">
        <v>18</v>
      </c>
      <c r="D96" s="151">
        <v>11</v>
      </c>
    </row>
    <row r="97" spans="1:4" ht="31.5" hidden="1">
      <c r="A97" s="148"/>
      <c r="B97" s="149" t="s">
        <v>469</v>
      </c>
      <c r="C97" s="150" t="s">
        <v>18</v>
      </c>
      <c r="D97" s="151">
        <v>16</v>
      </c>
    </row>
    <row r="98" spans="1:4" ht="31.5" hidden="1">
      <c r="A98" s="148"/>
      <c r="B98" s="149" t="s">
        <v>470</v>
      </c>
      <c r="C98" s="150" t="s">
        <v>18</v>
      </c>
      <c r="D98" s="151">
        <v>23</v>
      </c>
    </row>
    <row r="99" spans="1:4" ht="31.5" hidden="1">
      <c r="A99" s="148"/>
      <c r="B99" s="149" t="s">
        <v>538</v>
      </c>
      <c r="C99" s="150" t="s">
        <v>18</v>
      </c>
      <c r="D99" s="151">
        <v>7</v>
      </c>
    </row>
    <row r="100" spans="1:4" hidden="1">
      <c r="A100" s="148"/>
      <c r="B100" s="149" t="s">
        <v>472</v>
      </c>
      <c r="C100" s="150" t="s">
        <v>18</v>
      </c>
      <c r="D100" s="151">
        <v>46</v>
      </c>
    </row>
    <row r="101" spans="1:4" hidden="1">
      <c r="A101" s="148"/>
      <c r="B101" s="149" t="s">
        <v>473</v>
      </c>
      <c r="C101" s="150" t="s">
        <v>18</v>
      </c>
      <c r="D101" s="151">
        <v>41</v>
      </c>
    </row>
    <row r="102" spans="1:4" hidden="1">
      <c r="A102" s="148"/>
      <c r="B102" s="149" t="s">
        <v>474</v>
      </c>
      <c r="C102" s="150" t="s">
        <v>18</v>
      </c>
      <c r="D102" s="151">
        <v>28</v>
      </c>
    </row>
    <row r="103" spans="1:4" hidden="1">
      <c r="A103" s="148"/>
      <c r="B103" s="149" t="s">
        <v>475</v>
      </c>
      <c r="C103" s="150" t="s">
        <v>18</v>
      </c>
      <c r="D103" s="151">
        <v>54</v>
      </c>
    </row>
    <row r="104" spans="1:4" hidden="1">
      <c r="A104" s="148"/>
      <c r="B104" s="149" t="s">
        <v>476</v>
      </c>
      <c r="C104" s="150" t="s">
        <v>18</v>
      </c>
      <c r="D104" s="151">
        <v>42</v>
      </c>
    </row>
    <row r="105" spans="1:4" hidden="1">
      <c r="A105" s="148"/>
      <c r="B105" s="149" t="s">
        <v>477</v>
      </c>
      <c r="C105" s="150" t="s">
        <v>18</v>
      </c>
      <c r="D105" s="151">
        <v>46</v>
      </c>
    </row>
    <row r="106" spans="1:4" hidden="1">
      <c r="A106" s="148"/>
      <c r="B106" s="149" t="s">
        <v>478</v>
      </c>
      <c r="C106" s="150" t="s">
        <v>18</v>
      </c>
      <c r="D106" s="151">
        <v>20</v>
      </c>
    </row>
    <row r="107" spans="1:4" hidden="1">
      <c r="A107" s="148"/>
      <c r="B107" s="149" t="s">
        <v>479</v>
      </c>
      <c r="C107" s="150" t="s">
        <v>18</v>
      </c>
      <c r="D107" s="151">
        <v>18</v>
      </c>
    </row>
    <row r="108" spans="1:4" hidden="1">
      <c r="A108" s="144"/>
      <c r="B108" s="145" t="s">
        <v>480</v>
      </c>
      <c r="C108" s="146"/>
      <c r="D108" s="147"/>
    </row>
    <row r="109" spans="1:4" hidden="1">
      <c r="A109" s="148"/>
      <c r="B109" s="149" t="s">
        <v>481</v>
      </c>
      <c r="C109" s="150" t="s">
        <v>18</v>
      </c>
      <c r="D109" s="151">
        <v>205</v>
      </c>
    </row>
    <row r="110" spans="1:4" hidden="1">
      <c r="A110" s="148"/>
      <c r="B110" s="149" t="s">
        <v>539</v>
      </c>
      <c r="C110" s="150" t="s">
        <v>18</v>
      </c>
      <c r="D110" s="151">
        <v>287</v>
      </c>
    </row>
    <row r="111" spans="1:4" hidden="1">
      <c r="A111" s="148"/>
      <c r="B111" s="149" t="s">
        <v>540</v>
      </c>
      <c r="C111" s="150" t="s">
        <v>18</v>
      </c>
      <c r="D111" s="151">
        <v>5</v>
      </c>
    </row>
    <row r="112" spans="1:4" hidden="1">
      <c r="A112" s="148"/>
      <c r="B112" s="149" t="s">
        <v>541</v>
      </c>
      <c r="C112" s="150" t="s">
        <v>18</v>
      </c>
      <c r="D112" s="151">
        <v>7</v>
      </c>
    </row>
    <row r="113" spans="1:4" hidden="1">
      <c r="A113" s="144"/>
      <c r="B113" s="145" t="s">
        <v>482</v>
      </c>
      <c r="C113" s="146"/>
      <c r="D113" s="147"/>
    </row>
    <row r="114" spans="1:4" ht="31.5" hidden="1">
      <c r="A114" s="148"/>
      <c r="B114" s="149" t="s">
        <v>483</v>
      </c>
      <c r="C114" s="150" t="s">
        <v>18</v>
      </c>
      <c r="D114" s="151">
        <v>1</v>
      </c>
    </row>
    <row r="115" spans="1:4" hidden="1">
      <c r="A115" s="148"/>
      <c r="B115" s="149" t="s">
        <v>542</v>
      </c>
      <c r="C115" s="150" t="s">
        <v>18</v>
      </c>
      <c r="D115" s="151">
        <v>2</v>
      </c>
    </row>
    <row r="116" spans="1:4">
      <c r="A116" s="322" t="s">
        <v>253</v>
      </c>
      <c r="B116" s="323" t="s">
        <v>729</v>
      </c>
      <c r="C116" s="324"/>
      <c r="D116" s="330"/>
    </row>
    <row r="117" spans="1:4" ht="94.5">
      <c r="A117" s="148"/>
      <c r="B117" s="149" t="s">
        <v>543</v>
      </c>
      <c r="C117" s="249" t="s">
        <v>18</v>
      </c>
      <c r="D117" s="250">
        <v>1</v>
      </c>
    </row>
    <row r="118" spans="1:4" ht="94.5">
      <c r="A118" s="148"/>
      <c r="B118" s="149" t="s">
        <v>787</v>
      </c>
      <c r="C118" s="249" t="s">
        <v>18</v>
      </c>
      <c r="D118" s="250">
        <v>1</v>
      </c>
    </row>
    <row r="119" spans="1:4" ht="94.5">
      <c r="A119" s="148"/>
      <c r="B119" s="149" t="s">
        <v>788</v>
      </c>
      <c r="C119" s="249" t="s">
        <v>18</v>
      </c>
      <c r="D119" s="250">
        <v>1</v>
      </c>
    </row>
    <row r="120" spans="1:4">
      <c r="A120" s="364" t="s">
        <v>283</v>
      </c>
      <c r="B120" s="365" t="s">
        <v>619</v>
      </c>
      <c r="C120" s="364"/>
      <c r="D120" s="366"/>
    </row>
    <row r="121" spans="1:4">
      <c r="A121" s="367">
        <v>1</v>
      </c>
      <c r="B121" s="368" t="s">
        <v>620</v>
      </c>
      <c r="C121" s="369" t="s">
        <v>621</v>
      </c>
      <c r="D121" s="370">
        <v>10</v>
      </c>
    </row>
    <row r="122" spans="1:4">
      <c r="A122" s="367"/>
      <c r="B122" s="371" t="s">
        <v>622</v>
      </c>
      <c r="C122" s="369"/>
      <c r="D122" s="370"/>
    </row>
    <row r="123" spans="1:4">
      <c r="A123" s="367"/>
      <c r="B123" s="371" t="s">
        <v>623</v>
      </c>
      <c r="C123" s="369"/>
      <c r="D123" s="370"/>
    </row>
    <row r="124" spans="1:4" ht="31.5">
      <c r="A124" s="367"/>
      <c r="B124" s="371" t="s">
        <v>624</v>
      </c>
      <c r="C124" s="369"/>
      <c r="D124" s="370"/>
    </row>
    <row r="125" spans="1:4">
      <c r="A125" s="367">
        <v>2</v>
      </c>
      <c r="B125" s="368" t="s">
        <v>625</v>
      </c>
      <c r="C125" s="369" t="s">
        <v>621</v>
      </c>
      <c r="D125" s="370">
        <v>4</v>
      </c>
    </row>
    <row r="126" spans="1:4">
      <c r="A126" s="367"/>
      <c r="B126" s="371" t="s">
        <v>626</v>
      </c>
      <c r="C126" s="369"/>
      <c r="D126" s="370"/>
    </row>
    <row r="127" spans="1:4">
      <c r="A127" s="367"/>
      <c r="B127" s="371" t="s">
        <v>627</v>
      </c>
      <c r="C127" s="369"/>
      <c r="D127" s="370"/>
    </row>
    <row r="128" spans="1:4" ht="31.5">
      <c r="A128" s="367"/>
      <c r="B128" s="371" t="s">
        <v>628</v>
      </c>
      <c r="C128" s="369"/>
      <c r="D128" s="370"/>
    </row>
    <row r="129" spans="1:4">
      <c r="A129" s="367">
        <v>3</v>
      </c>
      <c r="B129" s="368" t="s">
        <v>629</v>
      </c>
      <c r="C129" s="369" t="s">
        <v>621</v>
      </c>
      <c r="D129" s="370">
        <v>7</v>
      </c>
    </row>
    <row r="130" spans="1:4">
      <c r="A130" s="367"/>
      <c r="B130" s="371" t="s">
        <v>630</v>
      </c>
      <c r="C130" s="369"/>
      <c r="D130" s="370"/>
    </row>
    <row r="131" spans="1:4" ht="31.5">
      <c r="A131" s="367"/>
      <c r="B131" s="371" t="s">
        <v>631</v>
      </c>
      <c r="C131" s="369"/>
      <c r="D131" s="370"/>
    </row>
    <row r="132" spans="1:4" ht="31.5">
      <c r="A132" s="367"/>
      <c r="B132" s="371" t="s">
        <v>632</v>
      </c>
      <c r="C132" s="369"/>
      <c r="D132" s="370"/>
    </row>
    <row r="133" spans="1:4">
      <c r="A133" s="367">
        <v>4</v>
      </c>
      <c r="B133" s="368" t="s">
        <v>633</v>
      </c>
      <c r="C133" s="369" t="s">
        <v>621</v>
      </c>
      <c r="D133" s="370">
        <v>4</v>
      </c>
    </row>
    <row r="134" spans="1:4">
      <c r="A134" s="367"/>
      <c r="B134" s="372" t="s">
        <v>758</v>
      </c>
      <c r="C134" s="369"/>
      <c r="D134" s="370"/>
    </row>
    <row r="135" spans="1:4">
      <c r="A135" s="367"/>
      <c r="B135" s="372" t="s">
        <v>635</v>
      </c>
      <c r="C135" s="369"/>
      <c r="D135" s="370"/>
    </row>
    <row r="136" spans="1:4" ht="31.5">
      <c r="A136" s="367"/>
      <c r="B136" s="373" t="s">
        <v>636</v>
      </c>
      <c r="C136" s="369"/>
      <c r="D136" s="370"/>
    </row>
    <row r="137" spans="1:4" ht="110.25">
      <c r="A137" s="367"/>
      <c r="B137" s="374" t="s">
        <v>637</v>
      </c>
      <c r="C137" s="369"/>
      <c r="D137" s="370"/>
    </row>
    <row r="138" spans="1:4">
      <c r="A138" s="367">
        <v>5</v>
      </c>
      <c r="B138" s="368" t="s">
        <v>638</v>
      </c>
      <c r="C138" s="369" t="s">
        <v>621</v>
      </c>
      <c r="D138" s="370">
        <v>26</v>
      </c>
    </row>
    <row r="139" spans="1:4">
      <c r="A139" s="367"/>
      <c r="B139" s="372" t="s">
        <v>639</v>
      </c>
      <c r="C139" s="369"/>
      <c r="D139" s="370"/>
    </row>
    <row r="140" spans="1:4" ht="31.5">
      <c r="A140" s="367"/>
      <c r="B140" s="372" t="s">
        <v>640</v>
      </c>
      <c r="C140" s="369"/>
      <c r="D140" s="370"/>
    </row>
    <row r="141" spans="1:4" ht="78.75">
      <c r="A141" s="367"/>
      <c r="B141" s="372" t="s">
        <v>641</v>
      </c>
      <c r="C141" s="369"/>
      <c r="D141" s="370"/>
    </row>
    <row r="142" spans="1:4">
      <c r="A142" s="367">
        <v>6</v>
      </c>
      <c r="B142" s="368" t="s">
        <v>642</v>
      </c>
      <c r="C142" s="369" t="s">
        <v>621</v>
      </c>
      <c r="D142" s="370">
        <v>100</v>
      </c>
    </row>
    <row r="143" spans="1:4">
      <c r="A143" s="367"/>
      <c r="B143" s="374" t="s">
        <v>643</v>
      </c>
      <c r="C143" s="369"/>
      <c r="D143" s="370"/>
    </row>
    <row r="144" spans="1:4" ht="31.5">
      <c r="A144" s="367"/>
      <c r="B144" s="374" t="s">
        <v>644</v>
      </c>
      <c r="C144" s="369"/>
      <c r="D144" s="370"/>
    </row>
    <row r="145" spans="1:4" ht="31.5">
      <c r="A145" s="367"/>
      <c r="B145" s="374" t="s">
        <v>645</v>
      </c>
      <c r="C145" s="369"/>
      <c r="D145" s="370"/>
    </row>
    <row r="146" spans="1:4">
      <c r="A146" s="367"/>
      <c r="B146" s="374" t="s">
        <v>646</v>
      </c>
      <c r="C146" s="369"/>
      <c r="D146" s="370"/>
    </row>
    <row r="147" spans="1:4">
      <c r="A147" s="367">
        <v>7</v>
      </c>
      <c r="B147" s="375" t="s">
        <v>647</v>
      </c>
      <c r="C147" s="369" t="s">
        <v>16</v>
      </c>
      <c r="D147" s="370">
        <v>4</v>
      </c>
    </row>
    <row r="148" spans="1:4">
      <c r="A148" s="367"/>
      <c r="B148" s="376" t="s">
        <v>648</v>
      </c>
      <c r="C148" s="369"/>
      <c r="D148" s="370"/>
    </row>
    <row r="149" spans="1:4" ht="31.5">
      <c r="A149" s="367"/>
      <c r="B149" s="376" t="s">
        <v>649</v>
      </c>
      <c r="C149" s="369"/>
      <c r="D149" s="370"/>
    </row>
    <row r="150" spans="1:4">
      <c r="A150" s="367"/>
      <c r="B150" s="376" t="s">
        <v>650</v>
      </c>
      <c r="C150" s="369"/>
      <c r="D150" s="370"/>
    </row>
    <row r="151" spans="1:4" ht="31.5">
      <c r="A151" s="367"/>
      <c r="B151" s="376" t="s">
        <v>651</v>
      </c>
      <c r="C151" s="369"/>
      <c r="D151" s="370"/>
    </row>
    <row r="152" spans="1:4" ht="31.5">
      <c r="A152" s="377">
        <v>8</v>
      </c>
      <c r="B152" s="378" t="s">
        <v>652</v>
      </c>
      <c r="C152" s="369" t="s">
        <v>16</v>
      </c>
      <c r="D152" s="370">
        <v>80</v>
      </c>
    </row>
    <row r="153" spans="1:4">
      <c r="A153" s="377"/>
      <c r="B153" s="379" t="s">
        <v>653</v>
      </c>
      <c r="C153" s="369"/>
      <c r="D153" s="370"/>
    </row>
    <row r="154" spans="1:4">
      <c r="A154" s="377"/>
      <c r="B154" s="379" t="s">
        <v>654</v>
      </c>
      <c r="C154" s="369"/>
      <c r="D154" s="370"/>
    </row>
    <row r="155" spans="1:4">
      <c r="A155" s="377"/>
      <c r="B155" s="380" t="s">
        <v>655</v>
      </c>
      <c r="C155" s="369"/>
      <c r="D155" s="370"/>
    </row>
    <row r="156" spans="1:4">
      <c r="A156" s="377"/>
      <c r="B156" s="381" t="s">
        <v>656</v>
      </c>
      <c r="C156" s="369"/>
      <c r="D156" s="370"/>
    </row>
    <row r="157" spans="1:4">
      <c r="A157" s="377"/>
      <c r="B157" s="380" t="s">
        <v>657</v>
      </c>
      <c r="C157" s="369"/>
      <c r="D157" s="370"/>
    </row>
    <row r="158" spans="1:4">
      <c r="A158" s="377"/>
      <c r="B158" s="380" t="s">
        <v>658</v>
      </c>
      <c r="C158" s="369"/>
      <c r="D158" s="370"/>
    </row>
    <row r="159" spans="1:4">
      <c r="A159" s="377"/>
      <c r="B159" s="380" t="s">
        <v>659</v>
      </c>
      <c r="C159" s="369"/>
      <c r="D159" s="370"/>
    </row>
    <row r="160" spans="1:4">
      <c r="A160" s="377"/>
      <c r="B160" s="380" t="s">
        <v>660</v>
      </c>
      <c r="C160" s="369"/>
      <c r="D160" s="370"/>
    </row>
    <row r="161" spans="1:4">
      <c r="A161" s="377"/>
      <c r="B161" s="380" t="s">
        <v>661</v>
      </c>
      <c r="C161" s="369"/>
      <c r="D161" s="370"/>
    </row>
    <row r="162" spans="1:4">
      <c r="A162" s="367">
        <v>9</v>
      </c>
      <c r="B162" s="382" t="s">
        <v>662</v>
      </c>
      <c r="C162" s="369" t="s">
        <v>258</v>
      </c>
      <c r="D162" s="370">
        <v>100</v>
      </c>
    </row>
    <row r="163" spans="1:4">
      <c r="A163" s="367"/>
      <c r="B163" s="374" t="s">
        <v>663</v>
      </c>
      <c r="C163" s="369"/>
      <c r="D163" s="370"/>
    </row>
    <row r="164" spans="1:4" ht="31.5">
      <c r="A164" s="367"/>
      <c r="B164" s="374" t="s">
        <v>664</v>
      </c>
      <c r="C164" s="369"/>
      <c r="D164" s="370"/>
    </row>
    <row r="165" spans="1:4" ht="94.5">
      <c r="A165" s="367"/>
      <c r="B165" s="374" t="s">
        <v>665</v>
      </c>
      <c r="C165" s="369"/>
      <c r="D165" s="370"/>
    </row>
    <row r="166" spans="1:4">
      <c r="A166" s="367">
        <v>10</v>
      </c>
      <c r="B166" s="368" t="s">
        <v>666</v>
      </c>
      <c r="C166" s="369" t="s">
        <v>258</v>
      </c>
      <c r="D166" s="370">
        <v>4</v>
      </c>
    </row>
    <row r="167" spans="1:4">
      <c r="A167" s="367"/>
      <c r="B167" s="383" t="s">
        <v>667</v>
      </c>
      <c r="C167" s="369"/>
      <c r="D167" s="370"/>
    </row>
    <row r="168" spans="1:4" ht="31.5">
      <c r="A168" s="367"/>
      <c r="B168" s="383" t="s">
        <v>759</v>
      </c>
      <c r="C168" s="369"/>
      <c r="D168" s="370"/>
    </row>
    <row r="169" spans="1:4" ht="31.5">
      <c r="A169" s="367"/>
      <c r="B169" s="383" t="s">
        <v>669</v>
      </c>
      <c r="C169" s="369"/>
      <c r="D169" s="370"/>
    </row>
    <row r="170" spans="1:4" ht="47.25">
      <c r="A170" s="367"/>
      <c r="B170" s="383" t="s">
        <v>670</v>
      </c>
      <c r="C170" s="369"/>
      <c r="D170" s="370"/>
    </row>
    <row r="171" spans="1:4">
      <c r="A171" s="367">
        <v>11</v>
      </c>
      <c r="B171" s="368" t="s">
        <v>671</v>
      </c>
      <c r="C171" s="369" t="s">
        <v>258</v>
      </c>
      <c r="D171" s="370">
        <v>20</v>
      </c>
    </row>
    <row r="172" spans="1:4">
      <c r="A172" s="367"/>
      <c r="B172" s="371" t="s">
        <v>672</v>
      </c>
      <c r="C172" s="369"/>
      <c r="D172" s="370"/>
    </row>
    <row r="173" spans="1:4">
      <c r="A173" s="367"/>
      <c r="B173" s="371" t="s">
        <v>673</v>
      </c>
      <c r="C173" s="369"/>
      <c r="D173" s="370"/>
    </row>
    <row r="174" spans="1:4" ht="31.5">
      <c r="A174" s="367"/>
      <c r="B174" s="371" t="s">
        <v>674</v>
      </c>
      <c r="C174" s="369"/>
      <c r="D174" s="370"/>
    </row>
    <row r="175" spans="1:4" ht="47.25">
      <c r="A175" s="367"/>
      <c r="B175" s="371" t="s">
        <v>675</v>
      </c>
      <c r="C175" s="369"/>
      <c r="D175" s="370"/>
    </row>
    <row r="176" spans="1:4">
      <c r="A176" s="367">
        <v>12</v>
      </c>
      <c r="B176" s="368" t="s">
        <v>676</v>
      </c>
      <c r="C176" s="369" t="s">
        <v>258</v>
      </c>
      <c r="D176" s="370">
        <v>100</v>
      </c>
    </row>
    <row r="177" spans="1:4">
      <c r="A177" s="367"/>
      <c r="B177" s="371" t="s">
        <v>677</v>
      </c>
      <c r="C177" s="369"/>
      <c r="D177" s="370"/>
    </row>
    <row r="178" spans="1:4">
      <c r="A178" s="367"/>
      <c r="B178" s="371" t="s">
        <v>678</v>
      </c>
      <c r="C178" s="369"/>
      <c r="D178" s="370"/>
    </row>
    <row r="179" spans="1:4" ht="47.25">
      <c r="A179" s="367"/>
      <c r="B179" s="371" t="s">
        <v>679</v>
      </c>
      <c r="C179" s="369"/>
      <c r="D179" s="370"/>
    </row>
    <row r="180" spans="1:4">
      <c r="A180" s="377">
        <v>13</v>
      </c>
      <c r="B180" s="368" t="s">
        <v>680</v>
      </c>
      <c r="C180" s="384" t="s">
        <v>18</v>
      </c>
      <c r="D180" s="370">
        <v>16</v>
      </c>
    </row>
    <row r="181" spans="1:4">
      <c r="A181" s="377"/>
      <c r="B181" s="371" t="s">
        <v>681</v>
      </c>
      <c r="C181" s="384"/>
      <c r="D181" s="370"/>
    </row>
    <row r="182" spans="1:4">
      <c r="A182" s="377"/>
      <c r="B182" s="380" t="s">
        <v>682</v>
      </c>
      <c r="C182" s="369"/>
      <c r="D182" s="370"/>
    </row>
    <row r="183" spans="1:4" ht="31.5">
      <c r="A183" s="377"/>
      <c r="B183" s="380" t="s">
        <v>683</v>
      </c>
      <c r="C183" s="385"/>
      <c r="D183" s="386"/>
    </row>
    <row r="184" spans="1:4">
      <c r="A184" s="377"/>
      <c r="B184" s="380" t="s">
        <v>684</v>
      </c>
      <c r="C184" s="385"/>
      <c r="D184" s="386"/>
    </row>
    <row r="185" spans="1:4">
      <c r="A185" s="377"/>
      <c r="B185" s="380" t="s">
        <v>685</v>
      </c>
      <c r="C185" s="385"/>
      <c r="D185" s="386"/>
    </row>
    <row r="186" spans="1:4">
      <c r="A186" s="377">
        <v>14</v>
      </c>
      <c r="B186" s="387" t="s">
        <v>686</v>
      </c>
      <c r="C186" s="384" t="s">
        <v>18</v>
      </c>
      <c r="D186" s="370">
        <v>5</v>
      </c>
    </row>
    <row r="187" spans="1:4">
      <c r="A187" s="377"/>
      <c r="B187" s="380" t="s">
        <v>682</v>
      </c>
      <c r="C187" s="369"/>
      <c r="D187" s="370"/>
    </row>
    <row r="188" spans="1:4" ht="31.5">
      <c r="A188" s="377"/>
      <c r="B188" s="380" t="s">
        <v>687</v>
      </c>
      <c r="C188" s="369"/>
      <c r="D188" s="370"/>
    </row>
    <row r="189" spans="1:4">
      <c r="A189" s="377">
        <v>15</v>
      </c>
      <c r="B189" s="388" t="s">
        <v>688</v>
      </c>
      <c r="C189" s="384" t="s">
        <v>18</v>
      </c>
      <c r="D189" s="370">
        <v>2</v>
      </c>
    </row>
    <row r="190" spans="1:4" ht="31.5">
      <c r="A190" s="377"/>
      <c r="B190" s="380" t="s">
        <v>689</v>
      </c>
      <c r="C190" s="384"/>
      <c r="D190" s="370"/>
    </row>
    <row r="191" spans="1:4" ht="31.5">
      <c r="A191" s="377"/>
      <c r="B191" s="380" t="s">
        <v>690</v>
      </c>
      <c r="C191" s="369"/>
      <c r="D191" s="370"/>
    </row>
    <row r="192" spans="1:4">
      <c r="A192" s="377">
        <v>16</v>
      </c>
      <c r="B192" s="388" t="s">
        <v>691</v>
      </c>
      <c r="C192" s="369" t="s">
        <v>18</v>
      </c>
      <c r="D192" s="370">
        <v>290</v>
      </c>
    </row>
    <row r="193" spans="1:4">
      <c r="A193" s="377"/>
      <c r="B193" s="380" t="s">
        <v>692</v>
      </c>
      <c r="C193" s="369"/>
      <c r="D193" s="370"/>
    </row>
    <row r="194" spans="1:4">
      <c r="A194" s="377"/>
      <c r="B194" s="380" t="s">
        <v>693</v>
      </c>
      <c r="C194" s="369"/>
      <c r="D194" s="370"/>
    </row>
    <row r="195" spans="1:4">
      <c r="A195" s="377">
        <v>17</v>
      </c>
      <c r="B195" s="388" t="s">
        <v>694</v>
      </c>
      <c r="C195" s="369" t="s">
        <v>18</v>
      </c>
      <c r="D195" s="370">
        <v>30</v>
      </c>
    </row>
    <row r="196" spans="1:4">
      <c r="A196" s="377"/>
      <c r="B196" s="380" t="s">
        <v>695</v>
      </c>
      <c r="C196" s="369"/>
      <c r="D196" s="370"/>
    </row>
    <row r="197" spans="1:4" ht="47.25">
      <c r="A197" s="377"/>
      <c r="B197" s="380" t="s">
        <v>760</v>
      </c>
      <c r="C197" s="369"/>
      <c r="D197" s="370"/>
    </row>
    <row r="198" spans="1:4">
      <c r="A198" s="377">
        <v>18</v>
      </c>
      <c r="B198" s="388" t="s">
        <v>697</v>
      </c>
      <c r="C198" s="369" t="s">
        <v>698</v>
      </c>
      <c r="D198" s="370">
        <v>1892</v>
      </c>
    </row>
    <row r="199" spans="1:4">
      <c r="A199" s="377">
        <v>19</v>
      </c>
      <c r="B199" s="388" t="s">
        <v>699</v>
      </c>
      <c r="C199" s="369" t="s">
        <v>700</v>
      </c>
      <c r="D199" s="370">
        <v>1</v>
      </c>
    </row>
    <row r="200" spans="1:4">
      <c r="A200" s="377"/>
      <c r="B200" s="389" t="s">
        <v>701</v>
      </c>
      <c r="C200" s="369"/>
      <c r="D200" s="370"/>
    </row>
    <row r="201" spans="1:4">
      <c r="A201" s="377">
        <v>20</v>
      </c>
      <c r="B201" s="388" t="s">
        <v>703</v>
      </c>
      <c r="C201" s="384" t="s">
        <v>700</v>
      </c>
      <c r="D201" s="370">
        <v>1</v>
      </c>
    </row>
    <row r="202" spans="1:4" hidden="1">
      <c r="A202" s="390" t="s">
        <v>490</v>
      </c>
      <c r="B202" s="391" t="s">
        <v>762</v>
      </c>
      <c r="C202" s="390"/>
      <c r="D202" s="390"/>
    </row>
    <row r="203" spans="1:4" hidden="1">
      <c r="A203" s="392"/>
      <c r="B203" s="391" t="s">
        <v>726</v>
      </c>
      <c r="C203" s="392"/>
      <c r="D203" s="392"/>
    </row>
    <row r="204" spans="1:4" hidden="1"/>
    <row r="205" spans="1:4" hidden="1">
      <c r="B205" s="393" t="s">
        <v>730</v>
      </c>
      <c r="C205" s="517" t="s">
        <v>727</v>
      </c>
      <c r="D205" s="517"/>
    </row>
    <row r="206" spans="1:4" hidden="1"/>
    <row r="207" spans="1:4" hidden="1"/>
    <row r="208" spans="1:4" hidden="1"/>
    <row r="209" spans="2:4" ht="15.6" hidden="1" customHeight="1">
      <c r="B209" s="393" t="s">
        <v>731</v>
      </c>
      <c r="C209" s="517" t="s">
        <v>728</v>
      </c>
      <c r="D209" s="517"/>
    </row>
    <row r="210" spans="2:4" hidden="1">
      <c r="B210" s="398" t="s">
        <v>785</v>
      </c>
    </row>
    <row r="211" spans="2:4" ht="14.45" hidden="1" customHeight="1">
      <c r="B211" s="398" t="s">
        <v>786</v>
      </c>
    </row>
    <row r="212" spans="2:4" hidden="1"/>
    <row r="213" spans="2:4" hidden="1"/>
    <row r="214" spans="2:4" hidden="1"/>
    <row r="215" spans="2:4" hidden="1"/>
    <row r="216" spans="2:4" hidden="1"/>
  </sheetData>
  <mergeCells count="3">
    <mergeCell ref="C205:D205"/>
    <mergeCell ref="C209:D209"/>
    <mergeCell ref="A1:D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zoomScale="70" zoomScaleNormal="70" workbookViewId="0">
      <selection activeCell="E37" sqref="E37"/>
    </sheetView>
  </sheetViews>
  <sheetFormatPr defaultRowHeight="15"/>
  <cols>
    <col min="1" max="1" width="5.7109375" bestFit="1" customWidth="1"/>
    <col min="2" max="2" width="56.42578125" customWidth="1"/>
    <col min="3" max="3" width="7.140625" bestFit="1" customWidth="1"/>
    <col min="4" max="4" width="14.7109375" bestFit="1" customWidth="1"/>
    <col min="5" max="5" width="21" style="300" bestFit="1" customWidth="1"/>
    <col min="6" max="6" width="20.140625" style="300" bestFit="1" customWidth="1"/>
    <col min="7" max="7" width="18.85546875" bestFit="1" customWidth="1"/>
    <col min="8" max="8" width="22.140625" bestFit="1" customWidth="1"/>
    <col min="9" max="9" width="33.140625" customWidth="1"/>
    <col min="10" max="10" width="14.7109375" bestFit="1" customWidth="1"/>
  </cols>
  <sheetData>
    <row r="1" spans="1:8" ht="26.45" customHeight="1">
      <c r="A1" s="519" t="s">
        <v>545</v>
      </c>
      <c r="B1" s="519"/>
      <c r="C1" s="519"/>
      <c r="D1" s="519"/>
      <c r="E1" s="519"/>
      <c r="F1" s="519"/>
      <c r="G1" s="519"/>
      <c r="H1" s="519"/>
    </row>
    <row r="2" spans="1:8" ht="31.5">
      <c r="A2" s="36" t="s">
        <v>1</v>
      </c>
      <c r="B2" s="38" t="s">
        <v>2</v>
      </c>
      <c r="C2" s="38" t="s">
        <v>3</v>
      </c>
      <c r="D2" s="206" t="s">
        <v>4</v>
      </c>
      <c r="E2" s="206" t="s">
        <v>716</v>
      </c>
      <c r="F2" s="268" t="s">
        <v>719</v>
      </c>
      <c r="G2" s="268" t="s">
        <v>546</v>
      </c>
      <c r="H2" s="268" t="s">
        <v>720</v>
      </c>
    </row>
    <row r="3" spans="1:8" ht="15.75">
      <c r="A3" s="36" t="s">
        <v>7</v>
      </c>
      <c r="B3" s="36" t="s">
        <v>8</v>
      </c>
      <c r="C3" s="36" t="s">
        <v>9</v>
      </c>
      <c r="D3" s="207" t="s">
        <v>10</v>
      </c>
      <c r="E3" s="276"/>
      <c r="F3" s="276"/>
      <c r="G3" s="277"/>
      <c r="H3" s="277"/>
    </row>
    <row r="4" spans="1:8" ht="47.25">
      <c r="A4" s="36" t="s">
        <v>284</v>
      </c>
      <c r="B4" s="327" t="s">
        <v>746</v>
      </c>
      <c r="C4" s="36"/>
      <c r="D4" s="207"/>
      <c r="E4" s="276"/>
      <c r="F4" s="276"/>
      <c r="G4" s="277"/>
      <c r="H4" s="277"/>
    </row>
    <row r="5" spans="1:8" ht="15.75">
      <c r="A5" s="36" t="s">
        <v>255</v>
      </c>
      <c r="B5" s="142" t="s">
        <v>747</v>
      </c>
      <c r="C5" s="38"/>
      <c r="D5" s="206"/>
      <c r="E5" s="276"/>
      <c r="F5" s="278">
        <f>SUM(F6:F32)</f>
        <v>4143196800</v>
      </c>
      <c r="G5" s="278">
        <f>SUM(G6:G32)</f>
        <v>414319680.00000012</v>
      </c>
      <c r="H5" s="279">
        <f>ROUND((G5+F5),-3)</f>
        <v>4557516000</v>
      </c>
    </row>
    <row r="6" spans="1:8">
      <c r="A6" s="259" t="s">
        <v>563</v>
      </c>
      <c r="B6" s="260" t="s">
        <v>564</v>
      </c>
      <c r="C6" s="257" t="s">
        <v>18</v>
      </c>
      <c r="D6" s="313">
        <v>74</v>
      </c>
      <c r="E6" s="284">
        <v>2530000</v>
      </c>
      <c r="F6" s="280">
        <f t="shared" ref="F6:F32" si="0">D6*E6</f>
        <v>187220000</v>
      </c>
      <c r="G6" s="281">
        <f t="shared" ref="G6:G32" si="1">F6*10/100</f>
        <v>18722000</v>
      </c>
      <c r="H6" s="281">
        <f t="shared" ref="H6:H32" si="2">G6+F6</f>
        <v>205942000</v>
      </c>
    </row>
    <row r="7" spans="1:8" ht="30">
      <c r="A7" s="259" t="s">
        <v>566</v>
      </c>
      <c r="B7" s="248" t="s">
        <v>734</v>
      </c>
      <c r="C7" s="257" t="s">
        <v>18</v>
      </c>
      <c r="D7" s="313">
        <v>1</v>
      </c>
      <c r="E7" s="284">
        <v>358589765</v>
      </c>
      <c r="F7" s="280">
        <f t="shared" si="0"/>
        <v>358589765</v>
      </c>
      <c r="G7" s="281">
        <f t="shared" si="1"/>
        <v>35858976.5</v>
      </c>
      <c r="H7" s="281">
        <f t="shared" si="2"/>
        <v>394448741.5</v>
      </c>
    </row>
    <row r="8" spans="1:8">
      <c r="A8" s="259" t="s">
        <v>567</v>
      </c>
      <c r="B8" s="248" t="s">
        <v>257</v>
      </c>
      <c r="C8" s="257" t="s">
        <v>18</v>
      </c>
      <c r="D8" s="313">
        <v>307</v>
      </c>
      <c r="E8" s="284">
        <v>1172727</v>
      </c>
      <c r="F8" s="280">
        <f t="shared" si="0"/>
        <v>360027189</v>
      </c>
      <c r="G8" s="281">
        <f t="shared" si="1"/>
        <v>36002718.899999999</v>
      </c>
      <c r="H8" s="281">
        <f t="shared" si="2"/>
        <v>396029907.89999998</v>
      </c>
    </row>
    <row r="9" spans="1:8" ht="30">
      <c r="A9" s="259" t="s">
        <v>569</v>
      </c>
      <c r="B9" s="248" t="s">
        <v>570</v>
      </c>
      <c r="C9" s="257" t="s">
        <v>18</v>
      </c>
      <c r="D9" s="313">
        <v>2</v>
      </c>
      <c r="E9" s="284">
        <v>7700000</v>
      </c>
      <c r="F9" s="280">
        <f t="shared" si="0"/>
        <v>15400000</v>
      </c>
      <c r="G9" s="281">
        <f t="shared" si="1"/>
        <v>1540000</v>
      </c>
      <c r="H9" s="281">
        <f t="shared" si="2"/>
        <v>16940000</v>
      </c>
    </row>
    <row r="10" spans="1:8" ht="60">
      <c r="A10" s="259" t="s">
        <v>571</v>
      </c>
      <c r="B10" s="248" t="s">
        <v>735</v>
      </c>
      <c r="C10" s="257" t="s">
        <v>18</v>
      </c>
      <c r="D10" s="313">
        <v>2</v>
      </c>
      <c r="E10" s="284">
        <v>86454545</v>
      </c>
      <c r="F10" s="280">
        <f t="shared" si="0"/>
        <v>172909090</v>
      </c>
      <c r="G10" s="281">
        <f t="shared" si="1"/>
        <v>17290909</v>
      </c>
      <c r="H10" s="281">
        <f t="shared" si="2"/>
        <v>190199999</v>
      </c>
    </row>
    <row r="11" spans="1:8" ht="45">
      <c r="A11" s="259" t="s">
        <v>573</v>
      </c>
      <c r="B11" s="248" t="s">
        <v>738</v>
      </c>
      <c r="C11" s="257" t="s">
        <v>18</v>
      </c>
      <c r="D11" s="313">
        <v>4</v>
      </c>
      <c r="E11" s="284">
        <v>45076964</v>
      </c>
      <c r="F11" s="280">
        <f t="shared" si="0"/>
        <v>180307856</v>
      </c>
      <c r="G11" s="281">
        <f t="shared" si="1"/>
        <v>18030785.600000001</v>
      </c>
      <c r="H11" s="281">
        <f t="shared" si="2"/>
        <v>198338641.59999999</v>
      </c>
    </row>
    <row r="12" spans="1:8" ht="30">
      <c r="A12" s="259" t="s">
        <v>575</v>
      </c>
      <c r="B12" s="248" t="s">
        <v>736</v>
      </c>
      <c r="C12" s="257" t="s">
        <v>18</v>
      </c>
      <c r="D12" s="313">
        <v>10</v>
      </c>
      <c r="E12" s="284">
        <v>23519091</v>
      </c>
      <c r="F12" s="280">
        <f t="shared" si="0"/>
        <v>235190910</v>
      </c>
      <c r="G12" s="281">
        <f t="shared" si="1"/>
        <v>23519091</v>
      </c>
      <c r="H12" s="281">
        <f t="shared" si="2"/>
        <v>258710001</v>
      </c>
    </row>
    <row r="13" spans="1:8" ht="45">
      <c r="A13" s="259" t="s">
        <v>577</v>
      </c>
      <c r="B13" s="248" t="s">
        <v>737</v>
      </c>
      <c r="C13" s="257" t="s">
        <v>18</v>
      </c>
      <c r="D13" s="313">
        <v>28</v>
      </c>
      <c r="E13" s="284">
        <v>23519091</v>
      </c>
      <c r="F13" s="280">
        <f t="shared" si="0"/>
        <v>658534548</v>
      </c>
      <c r="G13" s="281">
        <f t="shared" si="1"/>
        <v>65853454.799999997</v>
      </c>
      <c r="H13" s="281">
        <f t="shared" si="2"/>
        <v>724388002.79999995</v>
      </c>
    </row>
    <row r="14" spans="1:8" ht="45">
      <c r="A14" s="259" t="s">
        <v>579</v>
      </c>
      <c r="B14" s="248" t="s">
        <v>739</v>
      </c>
      <c r="C14" s="257" t="s">
        <v>18</v>
      </c>
      <c r="D14" s="313">
        <v>5</v>
      </c>
      <c r="E14" s="284">
        <v>23519091</v>
      </c>
      <c r="F14" s="280">
        <f t="shared" si="0"/>
        <v>117595455</v>
      </c>
      <c r="G14" s="281">
        <f t="shared" si="1"/>
        <v>11759545.5</v>
      </c>
      <c r="H14" s="281">
        <f t="shared" si="2"/>
        <v>129355000.5</v>
      </c>
    </row>
    <row r="15" spans="1:8" ht="45">
      <c r="A15" s="259" t="s">
        <v>581</v>
      </c>
      <c r="B15" s="248" t="s">
        <v>740</v>
      </c>
      <c r="C15" s="257" t="s">
        <v>18</v>
      </c>
      <c r="D15" s="313">
        <v>30</v>
      </c>
      <c r="E15" s="284">
        <v>23519091</v>
      </c>
      <c r="F15" s="280">
        <f t="shared" si="0"/>
        <v>705572730</v>
      </c>
      <c r="G15" s="281">
        <f t="shared" si="1"/>
        <v>70557273</v>
      </c>
      <c r="H15" s="281">
        <f t="shared" si="2"/>
        <v>776130003</v>
      </c>
    </row>
    <row r="16" spans="1:8" ht="30">
      <c r="A16" s="259" t="s">
        <v>583</v>
      </c>
      <c r="B16" s="248" t="s">
        <v>741</v>
      </c>
      <c r="C16" s="257" t="s">
        <v>258</v>
      </c>
      <c r="D16" s="313">
        <v>222</v>
      </c>
      <c r="E16" s="284">
        <v>950000</v>
      </c>
      <c r="F16" s="280">
        <f t="shared" si="0"/>
        <v>210900000</v>
      </c>
      <c r="G16" s="281">
        <f t="shared" si="1"/>
        <v>21090000</v>
      </c>
      <c r="H16" s="281">
        <f t="shared" si="2"/>
        <v>231990000</v>
      </c>
    </row>
    <row r="17" spans="1:8" ht="60">
      <c r="A17" s="259" t="s">
        <v>585</v>
      </c>
      <c r="B17" s="248" t="s">
        <v>586</v>
      </c>
      <c r="C17" s="257" t="s">
        <v>587</v>
      </c>
      <c r="D17" s="313">
        <v>1</v>
      </c>
      <c r="E17" s="284">
        <v>150000000</v>
      </c>
      <c r="F17" s="280">
        <f t="shared" si="0"/>
        <v>150000000</v>
      </c>
      <c r="G17" s="281">
        <f t="shared" si="1"/>
        <v>15000000</v>
      </c>
      <c r="H17" s="281">
        <f t="shared" si="2"/>
        <v>165000000</v>
      </c>
    </row>
    <row r="18" spans="1:8" ht="30">
      <c r="A18" s="259" t="s">
        <v>588</v>
      </c>
      <c r="B18" s="248" t="s">
        <v>742</v>
      </c>
      <c r="C18" s="257" t="s">
        <v>18</v>
      </c>
      <c r="D18" s="313">
        <v>82</v>
      </c>
      <c r="E18" s="284">
        <v>2100000</v>
      </c>
      <c r="F18" s="280">
        <f t="shared" si="0"/>
        <v>172200000</v>
      </c>
      <c r="G18" s="281">
        <f t="shared" si="1"/>
        <v>17220000</v>
      </c>
      <c r="H18" s="281">
        <f t="shared" si="2"/>
        <v>189420000</v>
      </c>
    </row>
    <row r="19" spans="1:8" ht="30">
      <c r="A19" s="259" t="s">
        <v>591</v>
      </c>
      <c r="B19" s="248" t="s">
        <v>592</v>
      </c>
      <c r="C19" s="257" t="s">
        <v>18</v>
      </c>
      <c r="D19" s="313">
        <v>4</v>
      </c>
      <c r="E19" s="284">
        <v>65909091</v>
      </c>
      <c r="F19" s="280">
        <f t="shared" si="0"/>
        <v>263636364</v>
      </c>
      <c r="G19" s="281">
        <f t="shared" si="1"/>
        <v>26363636.399999999</v>
      </c>
      <c r="H19" s="281">
        <f t="shared" si="2"/>
        <v>290000000.39999998</v>
      </c>
    </row>
    <row r="20" spans="1:8" ht="30">
      <c r="A20" s="259" t="s">
        <v>593</v>
      </c>
      <c r="B20" s="248" t="s">
        <v>594</v>
      </c>
      <c r="C20" s="257" t="s">
        <v>18</v>
      </c>
      <c r="D20" s="313">
        <v>2</v>
      </c>
      <c r="E20" s="284">
        <v>4486364</v>
      </c>
      <c r="F20" s="280">
        <f t="shared" si="0"/>
        <v>8972728</v>
      </c>
      <c r="G20" s="281">
        <f t="shared" si="1"/>
        <v>897272.8</v>
      </c>
      <c r="H20" s="281">
        <f t="shared" si="2"/>
        <v>9870000.8000000007</v>
      </c>
    </row>
    <row r="21" spans="1:8">
      <c r="A21" s="259" t="s">
        <v>595</v>
      </c>
      <c r="B21" s="248" t="s">
        <v>596</v>
      </c>
      <c r="C21" s="257" t="s">
        <v>18</v>
      </c>
      <c r="D21" s="313">
        <v>8</v>
      </c>
      <c r="E21" s="284">
        <v>6909091</v>
      </c>
      <c r="F21" s="280">
        <f t="shared" si="0"/>
        <v>55272728</v>
      </c>
      <c r="G21" s="281">
        <f t="shared" si="1"/>
        <v>5527272.7999999998</v>
      </c>
      <c r="H21" s="281">
        <f t="shared" si="2"/>
        <v>60800000.799999997</v>
      </c>
    </row>
    <row r="22" spans="1:8">
      <c r="A22" s="259" t="s">
        <v>597</v>
      </c>
      <c r="B22" s="248" t="s">
        <v>598</v>
      </c>
      <c r="C22" s="257" t="s">
        <v>18</v>
      </c>
      <c r="D22" s="313">
        <v>2</v>
      </c>
      <c r="E22" s="284">
        <v>531818</v>
      </c>
      <c r="F22" s="280">
        <f t="shared" si="0"/>
        <v>1063636</v>
      </c>
      <c r="G22" s="281">
        <f t="shared" si="1"/>
        <v>106363.6</v>
      </c>
      <c r="H22" s="281">
        <f t="shared" si="2"/>
        <v>1169999.6000000001</v>
      </c>
    </row>
    <row r="23" spans="1:8">
      <c r="A23" s="259" t="s">
        <v>599</v>
      </c>
      <c r="B23" s="248" t="s">
        <v>600</v>
      </c>
      <c r="C23" s="257" t="s">
        <v>18</v>
      </c>
      <c r="D23" s="313">
        <v>1</v>
      </c>
      <c r="E23" s="284">
        <v>792000</v>
      </c>
      <c r="F23" s="280">
        <f t="shared" si="0"/>
        <v>792000</v>
      </c>
      <c r="G23" s="281">
        <f t="shared" si="1"/>
        <v>79200</v>
      </c>
      <c r="H23" s="281">
        <f t="shared" si="2"/>
        <v>871200</v>
      </c>
    </row>
    <row r="24" spans="1:8">
      <c r="A24" s="259" t="s">
        <v>601</v>
      </c>
      <c r="B24" s="248" t="s">
        <v>602</v>
      </c>
      <c r="C24" s="257" t="s">
        <v>18</v>
      </c>
      <c r="D24" s="313">
        <v>1</v>
      </c>
      <c r="E24" s="284">
        <v>7209091</v>
      </c>
      <c r="F24" s="280">
        <f t="shared" si="0"/>
        <v>7209091</v>
      </c>
      <c r="G24" s="281">
        <f t="shared" si="1"/>
        <v>720909.1</v>
      </c>
      <c r="H24" s="281">
        <f t="shared" si="2"/>
        <v>7930000.0999999996</v>
      </c>
    </row>
    <row r="25" spans="1:8">
      <c r="A25" s="259" t="s">
        <v>603</v>
      </c>
      <c r="B25" s="248" t="s">
        <v>604</v>
      </c>
      <c r="C25" s="257" t="s">
        <v>18</v>
      </c>
      <c r="D25" s="313">
        <v>1</v>
      </c>
      <c r="E25" s="284">
        <v>4490909</v>
      </c>
      <c r="F25" s="280">
        <f t="shared" si="0"/>
        <v>4490909</v>
      </c>
      <c r="G25" s="281">
        <f t="shared" si="1"/>
        <v>449090.9</v>
      </c>
      <c r="H25" s="281">
        <f t="shared" si="2"/>
        <v>4939999.9000000004</v>
      </c>
    </row>
    <row r="26" spans="1:8" ht="30">
      <c r="A26" s="259" t="s">
        <v>605</v>
      </c>
      <c r="B26" s="248" t="s">
        <v>743</v>
      </c>
      <c r="C26" s="257" t="s">
        <v>18</v>
      </c>
      <c r="D26" s="313">
        <v>1</v>
      </c>
      <c r="E26" s="284">
        <v>23519091</v>
      </c>
      <c r="F26" s="280">
        <f t="shared" si="0"/>
        <v>23519091</v>
      </c>
      <c r="G26" s="281">
        <f t="shared" si="1"/>
        <v>2351909.1</v>
      </c>
      <c r="H26" s="281">
        <f t="shared" si="2"/>
        <v>25871000.100000001</v>
      </c>
    </row>
    <row r="27" spans="1:8">
      <c r="A27" s="259" t="s">
        <v>607</v>
      </c>
      <c r="B27" s="248" t="s">
        <v>608</v>
      </c>
      <c r="C27" s="257" t="s">
        <v>258</v>
      </c>
      <c r="D27" s="313">
        <v>410</v>
      </c>
      <c r="E27" s="284">
        <v>260000</v>
      </c>
      <c r="F27" s="280">
        <f t="shared" si="0"/>
        <v>106600000</v>
      </c>
      <c r="G27" s="281">
        <f t="shared" si="1"/>
        <v>10660000</v>
      </c>
      <c r="H27" s="281">
        <f t="shared" si="2"/>
        <v>117260000</v>
      </c>
    </row>
    <row r="28" spans="1:8">
      <c r="A28" s="259" t="s">
        <v>609</v>
      </c>
      <c r="B28" s="248" t="s">
        <v>610</v>
      </c>
      <c r="C28" s="257" t="s">
        <v>258</v>
      </c>
      <c r="D28" s="313">
        <v>46</v>
      </c>
      <c r="E28" s="284">
        <v>1323636</v>
      </c>
      <c r="F28" s="280">
        <f t="shared" si="0"/>
        <v>60887256</v>
      </c>
      <c r="G28" s="281">
        <f t="shared" si="1"/>
        <v>6088725.5999999996</v>
      </c>
      <c r="H28" s="281">
        <f t="shared" si="2"/>
        <v>66975981.600000001</v>
      </c>
    </row>
    <row r="29" spans="1:8">
      <c r="A29" s="259" t="s">
        <v>611</v>
      </c>
      <c r="B29" s="248" t="s">
        <v>612</v>
      </c>
      <c r="C29" s="257" t="s">
        <v>258</v>
      </c>
      <c r="D29" s="313">
        <v>17</v>
      </c>
      <c r="E29" s="284">
        <v>1110909</v>
      </c>
      <c r="F29" s="280">
        <f t="shared" si="0"/>
        <v>18885453</v>
      </c>
      <c r="G29" s="281">
        <f t="shared" si="1"/>
        <v>1888545.3</v>
      </c>
      <c r="H29" s="281">
        <f t="shared" si="2"/>
        <v>20773998.300000001</v>
      </c>
    </row>
    <row r="30" spans="1:8">
      <c r="A30" s="259" t="s">
        <v>613</v>
      </c>
      <c r="B30" s="248" t="s">
        <v>614</v>
      </c>
      <c r="C30" s="257" t="s">
        <v>16</v>
      </c>
      <c r="D30" s="313">
        <v>1</v>
      </c>
      <c r="E30" s="284">
        <v>6027273</v>
      </c>
      <c r="F30" s="280">
        <f t="shared" si="0"/>
        <v>6027273</v>
      </c>
      <c r="G30" s="281">
        <f t="shared" si="1"/>
        <v>602727.30000000005</v>
      </c>
      <c r="H30" s="281">
        <f t="shared" si="2"/>
        <v>6630000.2999999998</v>
      </c>
    </row>
    <row r="31" spans="1:8" ht="30">
      <c r="A31" s="259" t="s">
        <v>615</v>
      </c>
      <c r="B31" s="248" t="s">
        <v>744</v>
      </c>
      <c r="C31" s="257" t="s">
        <v>197</v>
      </c>
      <c r="D31" s="313">
        <v>2</v>
      </c>
      <c r="E31" s="284">
        <v>3196364</v>
      </c>
      <c r="F31" s="280">
        <f t="shared" si="0"/>
        <v>6392728</v>
      </c>
      <c r="G31" s="281">
        <f t="shared" si="1"/>
        <v>639272.80000000005</v>
      </c>
      <c r="H31" s="281">
        <f t="shared" si="2"/>
        <v>7032000.7999999998</v>
      </c>
    </row>
    <row r="32" spans="1:8">
      <c r="A32" s="259" t="s">
        <v>617</v>
      </c>
      <c r="B32" s="248" t="s">
        <v>618</v>
      </c>
      <c r="C32" s="257" t="s">
        <v>24</v>
      </c>
      <c r="D32" s="313">
        <v>1</v>
      </c>
      <c r="E32" s="284">
        <v>55000000</v>
      </c>
      <c r="F32" s="280">
        <f t="shared" si="0"/>
        <v>55000000</v>
      </c>
      <c r="G32" s="281">
        <f t="shared" si="1"/>
        <v>5500000</v>
      </c>
      <c r="H32" s="281">
        <f t="shared" si="2"/>
        <v>60500000</v>
      </c>
    </row>
    <row r="33" spans="1:9" ht="15.75">
      <c r="A33" s="144" t="s">
        <v>273</v>
      </c>
      <c r="B33" s="145" t="s">
        <v>729</v>
      </c>
      <c r="C33" s="146"/>
      <c r="D33" s="147"/>
      <c r="E33" s="285"/>
      <c r="F33" s="286">
        <f>SUM(F34:F37)</f>
        <v>5920000000</v>
      </c>
      <c r="G33" s="282">
        <f>SUM(G34:G37)</f>
        <v>592000000</v>
      </c>
      <c r="H33" s="282">
        <f>SUM(H34:H37)</f>
        <v>6512000000</v>
      </c>
      <c r="I33" s="288"/>
    </row>
    <row r="34" spans="1:9" ht="123.6" customHeight="1">
      <c r="A34" s="148">
        <v>1</v>
      </c>
      <c r="B34" s="149" t="s">
        <v>711</v>
      </c>
      <c r="C34" s="249" t="s">
        <v>18</v>
      </c>
      <c r="D34" s="250">
        <v>2</v>
      </c>
      <c r="E34" s="284">
        <v>1400000000</v>
      </c>
      <c r="F34" s="280">
        <f>D34*E34</f>
        <v>2800000000</v>
      </c>
      <c r="G34" s="281">
        <f t="shared" ref="G34:G37" si="3">F34*10/100</f>
        <v>280000000</v>
      </c>
      <c r="H34" s="281">
        <f t="shared" ref="H34:H37" si="4">G34+F34</f>
        <v>3080000000</v>
      </c>
    </row>
    <row r="35" spans="1:9" ht="156" customHeight="1">
      <c r="A35" s="148">
        <v>2</v>
      </c>
      <c r="B35" s="149" t="s">
        <v>712</v>
      </c>
      <c r="C35" s="249" t="s">
        <v>18</v>
      </c>
      <c r="D35" s="250">
        <v>1</v>
      </c>
      <c r="E35" s="284">
        <v>1320000000</v>
      </c>
      <c r="F35" s="280">
        <f>D35*E35</f>
        <v>1320000000</v>
      </c>
      <c r="G35" s="281">
        <f t="shared" si="3"/>
        <v>132000000</v>
      </c>
      <c r="H35" s="281">
        <f t="shared" si="4"/>
        <v>1452000000</v>
      </c>
    </row>
    <row r="36" spans="1:9" ht="126.6" customHeight="1">
      <c r="A36" s="148">
        <v>3</v>
      </c>
      <c r="B36" s="149" t="s">
        <v>713</v>
      </c>
      <c r="C36" s="249" t="s">
        <v>18</v>
      </c>
      <c r="D36" s="250">
        <v>1</v>
      </c>
      <c r="E36" s="284">
        <v>1200000000</v>
      </c>
      <c r="F36" s="280">
        <f>D36*E36</f>
        <v>1200000000</v>
      </c>
      <c r="G36" s="281">
        <f t="shared" si="3"/>
        <v>120000000</v>
      </c>
      <c r="H36" s="281">
        <f t="shared" si="4"/>
        <v>1320000000</v>
      </c>
    </row>
    <row r="37" spans="1:9" ht="90.6" customHeight="1">
      <c r="A37" s="148">
        <v>4</v>
      </c>
      <c r="B37" s="149" t="s">
        <v>714</v>
      </c>
      <c r="C37" s="249" t="s">
        <v>18</v>
      </c>
      <c r="D37" s="250">
        <v>2</v>
      </c>
      <c r="E37" s="284">
        <v>300000000</v>
      </c>
      <c r="F37" s="280">
        <f>D37*E37</f>
        <v>600000000</v>
      </c>
      <c r="G37" s="281">
        <f t="shared" si="3"/>
        <v>60000000</v>
      </c>
      <c r="H37" s="281">
        <f t="shared" si="4"/>
        <v>660000000</v>
      </c>
    </row>
    <row r="38" spans="1:9" ht="16.5">
      <c r="A38" s="293" t="s">
        <v>288</v>
      </c>
      <c r="B38" s="237" t="s">
        <v>725</v>
      </c>
      <c r="C38" s="293"/>
      <c r="D38" s="293"/>
      <c r="E38" s="293"/>
      <c r="F38" s="294">
        <f>F5+F33</f>
        <v>10063196800</v>
      </c>
      <c r="G38" s="294">
        <f>G5+G33</f>
        <v>1006319680.0000001</v>
      </c>
      <c r="H38" s="295">
        <f>F38+G38</f>
        <v>11069516480</v>
      </c>
    </row>
    <row r="39" spans="1:9" ht="18.75">
      <c r="A39" s="296"/>
      <c r="B39" s="297" t="s">
        <v>726</v>
      </c>
      <c r="C39" s="296"/>
      <c r="D39" s="296"/>
      <c r="E39" s="296"/>
      <c r="F39" s="296"/>
      <c r="G39" s="296"/>
      <c r="H39" s="298">
        <f>ROUND((H38),-3)</f>
        <v>11069516000</v>
      </c>
    </row>
    <row r="41" spans="1:9" ht="18.75">
      <c r="B41" s="299" t="s">
        <v>727</v>
      </c>
      <c r="F41" s="520" t="s">
        <v>730</v>
      </c>
      <c r="G41" s="520"/>
      <c r="H41" s="520"/>
    </row>
    <row r="42" spans="1:9" ht="18.75">
      <c r="F42" s="301"/>
      <c r="G42" s="302"/>
      <c r="H42" s="303"/>
    </row>
    <row r="43" spans="1:9" ht="18.75">
      <c r="F43" s="301"/>
      <c r="G43" s="302"/>
      <c r="H43" s="303"/>
    </row>
    <row r="44" spans="1:9" ht="18.75">
      <c r="F44" s="301"/>
      <c r="G44" s="302"/>
      <c r="H44" s="303"/>
    </row>
    <row r="45" spans="1:9" ht="18.75">
      <c r="B45" s="299" t="s">
        <v>728</v>
      </c>
      <c r="F45" s="521" t="s">
        <v>731</v>
      </c>
      <c r="G45" s="521"/>
      <c r="H45" s="521"/>
    </row>
    <row r="46" spans="1:9" ht="18.75">
      <c r="F46" s="522" t="s">
        <v>732</v>
      </c>
      <c r="G46" s="522"/>
      <c r="H46" s="522"/>
    </row>
  </sheetData>
  <mergeCells count="4">
    <mergeCell ref="A1:H1"/>
    <mergeCell ref="F41:H41"/>
    <mergeCell ref="F45:H45"/>
    <mergeCell ref="F46:H4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DANH MỤC TB CẮT GIẢM</vt:lpstr>
      <vt:lpstr>THKP GĐ2</vt:lpstr>
      <vt:lpstr>THKP BỔ SUNG</vt:lpstr>
      <vt:lpstr>GIAI DOAN NAY</vt:lpstr>
      <vt:lpstr>DANH MỤC TB</vt:lpstr>
      <vt:lpstr>DM CHAO GIA</vt:lpstr>
      <vt:lpstr>DU TOAN THIET BI BO SUNG GD2</vt:lpstr>
      <vt:lpstr>DANH MUC TB BỔ SUNG GĐ 2</vt:lpstr>
      <vt:lpstr>THIET BI ĐÃ CẮT THEO HỢP ĐỒNG</vt:lpstr>
      <vt:lpstr>THIET BỊ LAM MƠI</vt:lpstr>
      <vt:lpstr>DANH MUC TB BO SUNG</vt:lpstr>
      <vt:lpstr>Sheet1</vt:lpstr>
      <vt:lpstr>'DANH MỤC TB'!A</vt:lpstr>
      <vt:lpstr>'DANH MỤC TB CẮT GIẢM'!A</vt:lpstr>
      <vt:lpstr>'THKP BỔ SUNG'!A</vt:lpstr>
      <vt:lpstr>'THKP GĐ2'!A</vt:lpstr>
      <vt:lpstr>'DANH MỤC TB'!Print_Area</vt:lpstr>
      <vt:lpstr>'DANH MỤC TB CẮT GIẢM'!Print_Area</vt:lpstr>
      <vt:lpstr>'THKP BỔ SUNG'!Print_Area</vt:lpstr>
      <vt:lpstr>'THKP GĐ2'!Print_Area</vt:lpstr>
      <vt:lpstr>'DANH MỤC TB'!Print_Titles</vt:lpstr>
      <vt:lpstr>'DANH MỤC TB CẮT GIẢM'!Print_Titles</vt:lpstr>
      <vt:lpstr>'THKP BỔ SUNG'!Print_Titles</vt:lpstr>
      <vt:lpstr>'THKP GĐ2'!Print_Titles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c:creator>
  <cp:lastModifiedBy>MAC</cp:lastModifiedBy>
  <cp:lastPrinted>2025-03-26T07:43:31Z</cp:lastPrinted>
  <dcterms:created xsi:type="dcterms:W3CDTF">2023-08-24T07:57:32Z</dcterms:created>
  <dcterms:modified xsi:type="dcterms:W3CDTF">2025-03-30T05:00:41Z</dcterms:modified>
</cp:coreProperties>
</file>